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598" firstSheet="8" activeTab="11"/>
  </bookViews>
  <sheets>
    <sheet name="2020年街道一般公共预算收入" sheetId="1" r:id="rId1"/>
    <sheet name="2020年街道一般公共预算支出" sheetId="2" r:id="rId2"/>
    <sheet name="2020年街道基金收支预算表 " sheetId="3" r:id="rId3"/>
    <sheet name="2020年街道其他财政性资金收支预算表 " sheetId="4" r:id="rId4"/>
    <sheet name="2021年街道一般公共预算收入" sheetId="5" r:id="rId5"/>
    <sheet name="2021年街道一般公共预算支出" sheetId="6" r:id="rId6"/>
    <sheet name="2021年街道基金收支预算表" sheetId="7" r:id="rId7"/>
    <sheet name="2021年街道其他财政性资金收支预算表" sheetId="8" r:id="rId8"/>
    <sheet name="2021年街道财政支出预算安排明细表" sheetId="9" r:id="rId9"/>
    <sheet name="2021年街道一般公共预算基本支出" sheetId="10" r:id="rId10"/>
    <sheet name="2021年街道一般公共预算支出功能科目" sheetId="11" r:id="rId11"/>
    <sheet name="&quot;三公经费“预算表" sheetId="12" r:id="rId12"/>
  </sheets>
  <externalReferences>
    <externalReference r:id="rId15"/>
    <externalReference r:id="rId16"/>
  </externalReferences>
  <definedNames>
    <definedName name="dd" localSheetId="2">#REF!</definedName>
    <definedName name="dd" localSheetId="3">#REF!</definedName>
    <definedName name="dd" localSheetId="8">#REF!</definedName>
    <definedName name="dd" localSheetId="6">#REF!</definedName>
    <definedName name="dd" localSheetId="4">#REF!</definedName>
    <definedName name="dd" localSheetId="5">#REF!</definedName>
    <definedName name="dd">#REF!</definedName>
    <definedName name="_xlnm.Print_Area" localSheetId="2">'2020年街道基金收支预算表 '!$A$1:$J$48</definedName>
    <definedName name="_xlnm.Print_Area" localSheetId="6">'2021年街道基金收支预算表'!$A$1:$H$50</definedName>
    <definedName name="_xlnm.Print_Titles" localSheetId="2">'2020年街道基金收支预算表 '!$3:$4</definedName>
    <definedName name="_xlnm.Print_Titles" localSheetId="8">'2021年街道财政支出预算安排明细表'!$3:$4</definedName>
    <definedName name="_xlnm.Print_Titles" localSheetId="6">'2021年街道基金收支预算表'!$3:$4</definedName>
    <definedName name="_xlnm.Print_Titles" localSheetId="10">'2021年街道一般公共预算支出功能科目'!$3:$3</definedName>
    <definedName name="_xlnm.Print_Titles" hidden="1">#N/A</definedName>
    <definedName name="地区名称" localSheetId="2">#REF!</definedName>
    <definedName name="地区名称" localSheetId="3">#REF!</definedName>
    <definedName name="地区名称" localSheetId="0">#REF!</definedName>
    <definedName name="地区名称" localSheetId="1">#REF!</definedName>
    <definedName name="地区名称" localSheetId="8">#REF!</definedName>
    <definedName name="地区名称" localSheetId="6">#REF!</definedName>
    <definedName name="地区名称" localSheetId="4">#REF!</definedName>
    <definedName name="地区名称" localSheetId="5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<sst xmlns="http://schemas.openxmlformats.org/spreadsheetml/2006/main" count="663" uniqueCount="408">
  <si>
    <t>二○二○年一般公共预算收入执行情况表</t>
  </si>
  <si>
    <t>表一</t>
  </si>
  <si>
    <t>单位：万元</t>
  </si>
  <si>
    <t>序号</t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</si>
  <si>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</si>
  <si>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t xml:space="preserve">2019年执行数 </t>
  </si>
  <si>
    <t>2020年预算数</t>
  </si>
  <si>
    <t>2020年执行数</t>
  </si>
  <si>
    <t>为预算数%</t>
  </si>
  <si>
    <t>增长%</t>
  </si>
  <si>
    <t>一</t>
  </si>
  <si>
    <t>税收收入</t>
  </si>
  <si>
    <t>增值税</t>
  </si>
  <si>
    <t>企业所得税</t>
  </si>
  <si>
    <t>个人所得税</t>
  </si>
  <si>
    <t>城市维护建设税</t>
  </si>
  <si>
    <t xml:space="preserve">契税 </t>
  </si>
  <si>
    <t>其他税收</t>
  </si>
  <si>
    <t>二</t>
  </si>
  <si>
    <t>非税收入</t>
  </si>
  <si>
    <t>专项收入</t>
  </si>
  <si>
    <t xml:space="preserve">    其中：教育费附加</t>
  </si>
  <si>
    <t>行政事业性收费</t>
  </si>
  <si>
    <t>罚没收入</t>
  </si>
  <si>
    <t>国有资源（资产）有偿使用收入</t>
  </si>
  <si>
    <t>政府住房基金收入</t>
  </si>
  <si>
    <t>一般公共预算收入小计</t>
  </si>
  <si>
    <t>三</t>
  </si>
  <si>
    <t>转移性收入</t>
  </si>
  <si>
    <t>返还性收入</t>
  </si>
  <si>
    <t xml:space="preserve">  消费税和增值税基数返还收入</t>
  </si>
  <si>
    <t xml:space="preserve">  所得税基数返还收入</t>
  </si>
  <si>
    <t>一般性转移支付收入</t>
  </si>
  <si>
    <t xml:space="preserve">  体制定额补助收入</t>
  </si>
  <si>
    <t xml:space="preserve">  体制结算补助收入</t>
  </si>
  <si>
    <t xml:space="preserve">  大工程体制补助收入</t>
  </si>
  <si>
    <t xml:space="preserve">  其他一般性转移支付收入</t>
  </si>
  <si>
    <t>专项转移支付收入</t>
  </si>
  <si>
    <t>动用预算稳定调节基金</t>
  </si>
  <si>
    <t>调入资金</t>
  </si>
  <si>
    <t>地方政府一般债券转贷收入</t>
  </si>
  <si>
    <t>上年结转结余</t>
  </si>
  <si>
    <t>收入总计</t>
  </si>
  <si>
    <t>二○二○年一般公共预算支出执行情况表</t>
  </si>
  <si>
    <t>表二</t>
  </si>
  <si>
    <t xml:space="preserve">                                                                                                                                                         </t>
  </si>
  <si>
    <t>项     目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</si>
  <si>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年执行数</t>
    </r>
  </si>
  <si>
    <t>一般公共服务支出</t>
  </si>
  <si>
    <t>国防支出</t>
  </si>
  <si>
    <t>公共安全支出</t>
  </si>
  <si>
    <t>四</t>
  </si>
  <si>
    <t>教育支出</t>
  </si>
  <si>
    <t>五</t>
  </si>
  <si>
    <t>科学技术支出</t>
  </si>
  <si>
    <t>六</t>
  </si>
  <si>
    <t>文化旅游体育与传媒支出</t>
  </si>
  <si>
    <t>七</t>
  </si>
  <si>
    <t>社会保障和就业支出</t>
  </si>
  <si>
    <t>八</t>
  </si>
  <si>
    <t>卫生健康支出</t>
  </si>
  <si>
    <t>九</t>
  </si>
  <si>
    <t>节能环保支出</t>
  </si>
  <si>
    <t>十</t>
  </si>
  <si>
    <t>城乡社区支出</t>
  </si>
  <si>
    <t>十一</t>
  </si>
  <si>
    <t>农林水支出</t>
  </si>
  <si>
    <t>十二</t>
  </si>
  <si>
    <t>交通运输支出</t>
  </si>
  <si>
    <t>十三</t>
  </si>
  <si>
    <t>资源勘探信息等支出</t>
  </si>
  <si>
    <t>十四</t>
  </si>
  <si>
    <t>商业服务业等支出</t>
  </si>
  <si>
    <t>十五</t>
  </si>
  <si>
    <t>金融支出</t>
  </si>
  <si>
    <t>十六</t>
  </si>
  <si>
    <t>援助其他地区支出</t>
  </si>
  <si>
    <t>十七</t>
  </si>
  <si>
    <t>自然资源海洋气象等支出</t>
  </si>
  <si>
    <t>十八</t>
  </si>
  <si>
    <t>住房保障支出</t>
  </si>
  <si>
    <t>十九</t>
  </si>
  <si>
    <t>粮油物资储备支出</t>
  </si>
  <si>
    <t>二十</t>
  </si>
  <si>
    <t>灾害防治及应急管理支出</t>
  </si>
  <si>
    <t>二十一</t>
  </si>
  <si>
    <t>其他支出</t>
  </si>
  <si>
    <t>二十二</t>
  </si>
  <si>
    <t>地方政府一般债务付息支出</t>
  </si>
  <si>
    <t>一般公共预算支出小计</t>
  </si>
  <si>
    <t>二十三</t>
  </si>
  <si>
    <t>预备费支出</t>
  </si>
  <si>
    <t>二十四</t>
  </si>
  <si>
    <t>转移性支出</t>
  </si>
  <si>
    <t>上解上级支出</t>
  </si>
  <si>
    <t xml:space="preserve">  体制定额上解支出</t>
  </si>
  <si>
    <t xml:space="preserve">  体制结算上解支出</t>
  </si>
  <si>
    <t xml:space="preserve">  出口退税定额上解支出</t>
  </si>
  <si>
    <t xml:space="preserve">  专项上解省支出</t>
  </si>
  <si>
    <t xml:space="preserve">  其他专项上解支出</t>
  </si>
  <si>
    <t>本年结转结余</t>
  </si>
  <si>
    <t xml:space="preserve">  年终结转</t>
  </si>
  <si>
    <t xml:space="preserve">  安排预算稳定调节基金</t>
  </si>
  <si>
    <t>支出总计</t>
  </si>
  <si>
    <t>二○二○年政府性基金预算收支执行情况表</t>
  </si>
  <si>
    <t>表三</t>
  </si>
  <si>
    <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</si>
  <si>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</si>
  <si>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</si>
  <si>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2019年   执行数</t>
  </si>
  <si>
    <t>2020年   预算数</t>
  </si>
  <si>
    <t>2020年   执行数</t>
  </si>
  <si>
    <t>一、港口建设费收入</t>
  </si>
  <si>
    <t>一、文化旅游体育与传媒支出</t>
  </si>
  <si>
    <t>二、散装水泥专项资金收入</t>
  </si>
  <si>
    <t xml:space="preserve">      旅游发展基金支出</t>
  </si>
  <si>
    <t>三、新型墙体材料专项基金收入</t>
  </si>
  <si>
    <t xml:space="preserve">        地方旅游开发项目补助</t>
  </si>
  <si>
    <t>四、旅游发展基金收入</t>
  </si>
  <si>
    <t>二、社会保障和就业支出</t>
  </si>
  <si>
    <t>五、新菜地开发建设基金收入</t>
  </si>
  <si>
    <t xml:space="preserve">      大中型水库移民后期扶持基金支出</t>
  </si>
  <si>
    <t>六、地方新增建设用地土地有偿使用费收入</t>
  </si>
  <si>
    <t xml:space="preserve">        移民补助</t>
  </si>
  <si>
    <t>七、城市公用事业附加收入</t>
  </si>
  <si>
    <t xml:space="preserve">        基础设施建设和经济发展</t>
  </si>
  <si>
    <t>八、国有土地收益基金收入</t>
  </si>
  <si>
    <t xml:space="preserve">      小型水库移民扶助基金支出</t>
  </si>
  <si>
    <t>九、农业土地开发资金收入</t>
  </si>
  <si>
    <t xml:space="preserve">         基础设施建设和经济发展</t>
  </si>
  <si>
    <t>十、国有土地使用权出让收入</t>
  </si>
  <si>
    <t>三、城乡社区支出</t>
  </si>
  <si>
    <t>十一、大中型水库移民后期扶持基金收入</t>
  </si>
  <si>
    <t xml:space="preserve">      国有土地使用权出让收入安排的支出</t>
  </si>
  <si>
    <t>十二、大中型水库库区基金收入</t>
  </si>
  <si>
    <t xml:space="preserve">        征地和拆迁补偿支出</t>
  </si>
  <si>
    <t>十三、彩票公益金收入</t>
  </si>
  <si>
    <t xml:space="preserve">        土地开发支出</t>
  </si>
  <si>
    <t>十四、城市基础设施配套费收入</t>
  </si>
  <si>
    <t xml:space="preserve">        城市建设支出</t>
  </si>
  <si>
    <t>十五、小型水库移民扶助基金收入</t>
  </si>
  <si>
    <t xml:space="preserve">        农村基础设施建设支出</t>
  </si>
  <si>
    <t>十六、车辆通行费</t>
  </si>
  <si>
    <t xml:space="preserve">        土地出让业务支出</t>
  </si>
  <si>
    <t>十七、其他政府性基金收入</t>
  </si>
  <si>
    <t xml:space="preserve">        棚户区改造支出</t>
  </si>
  <si>
    <t>十八、专项债务转贷收入</t>
  </si>
  <si>
    <t xml:space="preserve">        公共租赁住房支出</t>
  </si>
  <si>
    <t xml:space="preserve">        保障性住房租金补贴</t>
  </si>
  <si>
    <t xml:space="preserve">        其他国有土地使用权出让收入安排的支出</t>
  </si>
  <si>
    <t xml:space="preserve">    国有土地收益基金支出</t>
  </si>
  <si>
    <t xml:space="preserve">    农业土地开发资金支出</t>
  </si>
  <si>
    <t xml:space="preserve">    城市基础设施配套费安排的支出</t>
  </si>
  <si>
    <t xml:space="preserve">    棚户区改造专项债券收入安排的支出</t>
  </si>
  <si>
    <t>四、农林水支出</t>
  </si>
  <si>
    <t xml:space="preserve">    大中型水库库区基金及对应专项债务收入安排的支出</t>
  </si>
  <si>
    <t>五、交通运输支出</t>
  </si>
  <si>
    <t xml:space="preserve">     港口建设费安排的支出</t>
  </si>
  <si>
    <t>六、其他支出</t>
  </si>
  <si>
    <t xml:space="preserve"> </t>
  </si>
  <si>
    <t xml:space="preserve">      其他政府性基金支出</t>
  </si>
  <si>
    <t>　</t>
  </si>
  <si>
    <t xml:space="preserve">      彩票发行机构业务费安排的支出</t>
  </si>
  <si>
    <t xml:space="preserve">      彩票公益金安排的支出</t>
  </si>
  <si>
    <t>七、债务付息支出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</si>
  <si>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</si>
  <si>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</si>
  <si>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</si>
  <si>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>本年收入合计</t>
  </si>
  <si>
    <t>本年支出合计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</si>
  <si>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</si>
  <si>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</si>
  <si>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</si>
  <si>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</si>
  <si>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上年结转结余</t>
  </si>
  <si>
    <t xml:space="preserve">    　政府性基金上解支出</t>
  </si>
  <si>
    <t xml:space="preserve">    调入资金</t>
  </si>
  <si>
    <t xml:space="preserve">    调出资金</t>
  </si>
  <si>
    <r>
      <t xml:space="preserve"> </t>
    </r>
    <r>
      <rPr>
        <sz val="10"/>
        <rFont val="宋体"/>
        <family val="0"/>
      </rPr>
      <t xml:space="preserve">   债务转贷收入</t>
    </r>
  </si>
  <si>
    <t xml:space="preserve">    本年结转结余</t>
  </si>
  <si>
    <t>二○二○年街道其他财政性资金收支执行情况表</t>
  </si>
  <si>
    <t>表四</t>
  </si>
  <si>
    <r>
      <t>收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入</t>
    </r>
  </si>
  <si>
    <r>
      <t>2019</t>
    </r>
    <r>
      <rPr>
        <b/>
        <sz val="10"/>
        <rFont val="宋体"/>
        <family val="0"/>
      </rPr>
      <t>年执行数</t>
    </r>
  </si>
  <si>
    <t>项目</t>
  </si>
  <si>
    <t>一、非税资金专户收入</t>
  </si>
  <si>
    <t>一、一般公共服务支出</t>
  </si>
  <si>
    <t>二、其他收入</t>
  </si>
  <si>
    <t>二、公共安全支出</t>
  </si>
  <si>
    <t>三、教育支出</t>
  </si>
  <si>
    <t>四、文化体育与传媒支出</t>
  </si>
  <si>
    <t>五、社会保障和就业支出</t>
  </si>
  <si>
    <t>六、医疗卫生支出</t>
  </si>
  <si>
    <t>七、农林水支出</t>
  </si>
  <si>
    <t>八、住房保障支出</t>
  </si>
  <si>
    <t>九、其他支出</t>
  </si>
  <si>
    <t>十、预备费支出</t>
  </si>
  <si>
    <t>十一、城乡社区支出</t>
  </si>
  <si>
    <t>其他财政性资金预算收入小计</t>
  </si>
  <si>
    <t>其他财政性资金预算支出小计</t>
  </si>
  <si>
    <t>三、上年结转结余</t>
  </si>
  <si>
    <t>十二、调出资金</t>
  </si>
  <si>
    <t>十三、本年结转结余</t>
  </si>
  <si>
    <t>二○二一年街道一般公共预算收入预算表</t>
  </si>
  <si>
    <t>表五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</si>
  <si>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年执行数</t>
    </r>
  </si>
  <si>
    <t>2021年预算数</t>
  </si>
  <si>
    <t>地方政府一般债券收入</t>
  </si>
  <si>
    <t>二○二一年街道一般公共预算支出预算表</t>
  </si>
  <si>
    <t>表六</t>
  </si>
  <si>
    <t>文化旅游体育和传媒支出</t>
  </si>
  <si>
    <t>二○二一年街道政府性基金收支预算表</t>
  </si>
  <si>
    <t>表七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</si>
  <si>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   执行数</t>
    </r>
  </si>
  <si>
    <t>2021年   预算数</t>
  </si>
  <si>
    <t>增减%</t>
  </si>
  <si>
    <t>二○二一年街道其他财政性资金收支执行情况表</t>
  </si>
  <si>
    <t>表八</t>
  </si>
  <si>
    <r>
      <t>2020</t>
    </r>
    <r>
      <rPr>
        <b/>
        <sz val="10"/>
        <rFont val="宋体"/>
        <family val="0"/>
      </rPr>
      <t>年执行数</t>
    </r>
  </si>
  <si>
    <t>合计</t>
  </si>
  <si>
    <t>二○二一年街道主要项目支出预算安排表</t>
  </si>
  <si>
    <t>表九</t>
  </si>
  <si>
    <t>类别/名称</t>
  </si>
  <si>
    <t>2021年支出预算</t>
  </si>
  <si>
    <t>情况说明</t>
  </si>
  <si>
    <t>基本建设类项目</t>
  </si>
  <si>
    <t>重点前期费用200万元；老小区物业电梯维修116万；发改立项基建项目6450万</t>
  </si>
  <si>
    <t>学前教育经费</t>
  </si>
  <si>
    <t>学前教育专项及幼儿园班补、生均补助（宝山幼儿园等五家）</t>
  </si>
  <si>
    <t>社区保障经费</t>
  </si>
  <si>
    <t>（1）社区建设经费</t>
  </si>
  <si>
    <t>2021年城市社区事业保障经费标准为41.37万元/千户，区级按28万元/千户的50%核拨，剩余部分由街道承担。1.社区社会组织扶持经费；2.社会组织服务中心日常工作经费；3.社会工作站日常工作及项目经费;4.微民生大服务项目；5.“三联四促”居民自治互助站；6.基层社会治理课题研究；7.社区建设能力提升培训；8.街道居民咨询委员会工作经费；9.省级城乡社区治理和服务创新实验区创建。</t>
  </si>
  <si>
    <t>(2)城市基层党建经费</t>
  </si>
  <si>
    <t>1、党组织工作配套经费（区街1:1）街道部分32.5万：2、党组织服务群众专项经费（区街1:1）110万：10万/社区*11个；3、党员活动经费48万、基层党支部书记津贴；4、党代表日常活动和工作经费等</t>
  </si>
  <si>
    <t>环境整治</t>
  </si>
  <si>
    <t>（1）垃圾分类经费</t>
  </si>
  <si>
    <t>垃圾分类源头补助、垃圾桶、宣传等700万；垃圾清运、垃圾房建设300万</t>
  </si>
  <si>
    <t>（2）保洁中心</t>
  </si>
  <si>
    <t>下属保洁环卫经费</t>
  </si>
  <si>
    <t>城市养护经费</t>
  </si>
  <si>
    <t>（1）绿化养护</t>
  </si>
  <si>
    <t>绿化养护459万；下属物业经费1000万</t>
  </si>
  <si>
    <t>（2）基础设施养护</t>
  </si>
  <si>
    <t>市政、园林、环卫三中心3800万</t>
  </si>
  <si>
    <t>经济发展</t>
  </si>
  <si>
    <t>（1）政策资金</t>
  </si>
  <si>
    <t>经济政策兑现</t>
  </si>
  <si>
    <t>其他类项目</t>
  </si>
  <si>
    <t>(1)四个平台应急维修</t>
  </si>
  <si>
    <t>四个平台运行250万；应急维修116万</t>
  </si>
  <si>
    <t>(2)基层治理及矛调中心</t>
  </si>
  <si>
    <t>治调主任/专职调解员/街道综治司法干部培训；综治工作、人民调解、社区矫正会议等宣传教育；七五普法宣传费；公益宣传平台每年维护费，矛调中心工作经费；人头费92万：专职调解员人头费、专职禁毒社工、交警协管人员、学校交警协管、护楼队、社区律师聘请费；公共安全12万：610专项经费、无毒社区创建、人民防线经、反恐怖专项、信访经费、反邪教创建。</t>
  </si>
  <si>
    <t>(3)办公大楼租金</t>
  </si>
  <si>
    <t>按核定标准</t>
  </si>
  <si>
    <t>(4)物业专项维修资金</t>
  </si>
  <si>
    <t>按核定标准办公大楼物业费用</t>
  </si>
  <si>
    <t>(5）后海塘企业社区经费</t>
  </si>
  <si>
    <t>日常办公经费、社区社工人头经费、文明创建、辖区管理等</t>
  </si>
  <si>
    <t>(6)后海塘入驻部门人员经费（含交警、城管、市场监管）</t>
  </si>
  <si>
    <t>城管23人；交警16人；市场协管员3人；另含保安60名</t>
  </si>
  <si>
    <t>(7)交通及房屋维护（其他）</t>
  </si>
  <si>
    <t xml:space="preserve">交通设施维修：50万元 ；房屋安全加固：50万元  </t>
  </si>
  <si>
    <t>(8)灯展菊展（其他）</t>
  </si>
  <si>
    <t>灯展100万；菊展100万</t>
  </si>
  <si>
    <t>(9)流口办经费</t>
  </si>
  <si>
    <t>外管办工作经费补助</t>
  </si>
  <si>
    <t>(10)海关大楼经费</t>
  </si>
  <si>
    <t>2020年起，租用海关大楼用作招商引资项目基地，每年经费150万</t>
  </si>
  <si>
    <t>(11)街面保序服务外包</t>
  </si>
  <si>
    <t>街道市容管理服务外包费</t>
  </si>
  <si>
    <t>(12)港务局移交补助经费</t>
  </si>
  <si>
    <t>港务局移交人员工作经费</t>
  </si>
  <si>
    <t>二○二一年街道一般公共预算基本支出表</t>
  </si>
  <si>
    <t>表十</t>
  </si>
  <si>
    <t>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</si>
  <si>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</si>
  <si>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</si>
  <si>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</si>
  <si>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</si>
  <si>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</si>
  <si>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</si>
  <si>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</si>
  <si>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</si>
  <si>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</si>
  <si>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</si>
  <si>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</si>
  <si>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</si>
  <si>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</si>
  <si>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</si>
  <si>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</si>
  <si>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</si>
  <si>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</si>
  <si>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</si>
  <si>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</si>
  <si>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</si>
  <si>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</si>
  <si>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</si>
  <si>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</si>
  <si>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</si>
  <si>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</si>
  <si>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</si>
  <si>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</si>
  <si>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</si>
  <si>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</si>
  <si>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</si>
  <si>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</si>
  <si>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</si>
  <si>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</si>
  <si>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</si>
  <si>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</si>
  <si>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</si>
  <si>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</si>
  <si>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</si>
  <si>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</si>
  <si>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</si>
  <si>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生活补助</t>
  </si>
  <si>
    <t xml:space="preserve">  其他对个人和家庭的补助支出</t>
  </si>
  <si>
    <t>资本性支出</t>
  </si>
  <si>
    <t xml:space="preserve">  办公设备购置</t>
  </si>
  <si>
    <t>总计</t>
  </si>
  <si>
    <t>表十一</t>
  </si>
  <si>
    <t>单位:万元</t>
  </si>
  <si>
    <t>科目编码</t>
  </si>
  <si>
    <t>金额</t>
  </si>
  <si>
    <t>一般公共预算支出</t>
  </si>
  <si>
    <t xml:space="preserve">  一般公共服务支出</t>
  </si>
  <si>
    <t xml:space="preserve">    人大事务</t>
  </si>
  <si>
    <t xml:space="preserve">      一般行政管理事务（人大）</t>
  </si>
  <si>
    <t xml:space="preserve">    政协事务</t>
  </si>
  <si>
    <t xml:space="preserve">      一般行政管理事务（政协）</t>
  </si>
  <si>
    <t xml:space="preserve">    政府办公厅（室）及相关机构事务</t>
  </si>
  <si>
    <t xml:space="preserve">      行政运行（政府）</t>
  </si>
  <si>
    <t xml:space="preserve">      一般行政管理事务（政府）</t>
  </si>
  <si>
    <t xml:space="preserve">      事业运行（政府）</t>
  </si>
  <si>
    <t xml:space="preserve">    发展与改革事务</t>
  </si>
  <si>
    <t xml:space="preserve">      一般行政管理事务（发展与改革）</t>
  </si>
  <si>
    <t xml:space="preserve">      其他发展与改革事务支出</t>
  </si>
  <si>
    <t xml:space="preserve">    纪检监察事务</t>
  </si>
  <si>
    <t xml:space="preserve">      一般行政管理事务（纪检监察）</t>
  </si>
  <si>
    <t xml:space="preserve">    群众团体事务</t>
  </si>
  <si>
    <t xml:space="preserve">      一般行政管理事务（群众团体）</t>
  </si>
  <si>
    <t xml:space="preserve">    组织事务</t>
  </si>
  <si>
    <t xml:space="preserve">      一般行政管理事务（组织）</t>
  </si>
  <si>
    <t xml:space="preserve">      机关服务（组织）</t>
  </si>
  <si>
    <t xml:space="preserve">      其他组织事务支出</t>
  </si>
  <si>
    <t xml:space="preserve">    宣传事务</t>
  </si>
  <si>
    <t xml:space="preserve">      一般行政管理事务（宣传）</t>
  </si>
  <si>
    <t xml:space="preserve">      其他宣传事务支出</t>
  </si>
  <si>
    <t xml:space="preserve">    共产党事务</t>
  </si>
  <si>
    <t xml:space="preserve">      一般行政管理事务（其他共产党事务）</t>
  </si>
  <si>
    <t xml:space="preserve">  国防支出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</si>
  <si>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</si>
  <si>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</si>
  <si>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</si>
  <si>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</si>
  <si>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其他公安支出</t>
  </si>
  <si>
    <t xml:space="preserve">    其他公共安全支出</t>
  </si>
  <si>
    <t xml:space="preserve">      其他公共安全支出</t>
  </si>
  <si>
    <t xml:space="preserve">  教育支出</t>
  </si>
  <si>
    <t xml:space="preserve">    普通教育</t>
  </si>
  <si>
    <t xml:space="preserve">      学前教育</t>
  </si>
  <si>
    <t xml:space="preserve">    职业教育</t>
  </si>
  <si>
    <t xml:space="preserve">      其他职业教育支出</t>
  </si>
  <si>
    <t xml:space="preserve">  科学技术支出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</si>
  <si>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</si>
  <si>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</si>
  <si>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</si>
  <si>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体育</t>
  </si>
  <si>
    <t xml:space="preserve">      一般行政管理事务（体育）</t>
  </si>
  <si>
    <t xml:space="preserve">  社会保障和就业支出</t>
  </si>
  <si>
    <t xml:space="preserve">    人力资源和社会保障管理事务</t>
  </si>
  <si>
    <t xml:space="preserve">      一般行政管理事务（人力资源和社会保障管理）</t>
  </si>
  <si>
    <t xml:space="preserve">    民政管理事务</t>
  </si>
  <si>
    <t xml:space="preserve">      一般行政管理事务（民政管理）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</si>
  <si>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</si>
  <si>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</si>
  <si>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</si>
  <si>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</si>
  <si>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</si>
  <si>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</si>
  <si>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</si>
  <si>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</si>
  <si>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</si>
  <si>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</si>
  <si>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一般行政管理事务（卫生健康管理）</t>
  </si>
  <si>
    <t xml:space="preserve">    计划生育事务</t>
  </si>
  <si>
    <t xml:space="preserve">      计划生育服务</t>
  </si>
  <si>
    <t xml:space="preserve">  城乡社区支出</t>
  </si>
  <si>
    <t xml:space="preserve">    城乡社区管理事务</t>
  </si>
  <si>
    <t xml:space="preserve">      一般行政管理事务（城乡社区管理）</t>
  </si>
  <si>
    <t xml:space="preserve">    城乡社区环境卫生</t>
  </si>
  <si>
    <t xml:space="preserve">      城乡社区环境卫生</t>
  </si>
  <si>
    <t xml:space="preserve">  住房保障支出</t>
  </si>
  <si>
    <t xml:space="preserve">    住房改革支出</t>
  </si>
  <si>
    <t xml:space="preserve">      住房公积金</t>
  </si>
  <si>
    <t>二○二一年街道一般公共预算支出功能分类科目明细表</t>
  </si>
  <si>
    <t>项  目</t>
  </si>
  <si>
    <t>合  计</t>
  </si>
  <si>
    <t>2.公务接待费</t>
  </si>
  <si>
    <t>3.公务用车购置及运行费</t>
  </si>
  <si>
    <t>一般公共预算“三公”经费支出表</t>
  </si>
  <si>
    <t>部门名称：招宝山街道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</si>
  <si>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年预算数</t>
    </r>
  </si>
  <si>
    <t>1.因公出国（境）费用</t>
  </si>
  <si>
    <t xml:space="preserve">  其中：一般因公出国（境）费用</t>
  </si>
  <si>
    <t xml:space="preserve">        学术交流因公出国（境）费用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</si>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</sst>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[$€-2]* #,##0.00_ ;_ [$€-2]* \-#,##0.00_ ;_ [$€-2]* &quot;-&quot;??_ "/>
    <numFmt numFmtId="178" formatCode="0_);[Red]\(0\)"/>
    <numFmt numFmtId="179" formatCode="0_ "/>
    <numFmt numFmtId="180" formatCode="0_ ;[Red]\-0\ "/>
    <numFmt numFmtId="181" formatCode="0.0%"/>
    <numFmt numFmtId="182" formatCode="0.0_ "/>
    <numFmt numFmtId="183" formatCode="0_);\(0\)"/>
    <numFmt numFmtId="184" formatCode="0.0_ ;[Red]\-0.0\ "/>
    <numFmt numFmtId="185" formatCode="0.000000_ "/>
    <numFmt numFmtId="186" formatCode="0.00000_ "/>
    <numFmt numFmtId="187" formatCode="0.0000_ "/>
    <numFmt numFmtId="188" formatCode="0.000_ "/>
    <numFmt numFmtId="189" formatCode="#,##0.00_);[Red]\(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  <font>
      <b/>
      <sz val="10"/>
      <color indexed="8"/>
      <name val="仿宋"/>
      <family val="3"/>
    </font>
    <font>
      <sz val="18"/>
      <color indexed="8"/>
      <name val="黑体"/>
      <family val="3"/>
    </font>
    <font>
      <b/>
      <sz val="1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22"/>
      <name val="宋体"/>
      <family val="0"/>
    </font>
    <font>
      <sz val="10"/>
      <name val="方正书宋_GBK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5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45" fillId="0" borderId="0">
      <alignment/>
      <protection/>
    </xf>
    <xf numFmtId="37" fontId="45" fillId="0" borderId="0">
      <alignment vertical="center"/>
      <protection/>
    </xf>
    <xf numFmtId="37" fontId="45" fillId="0" borderId="0">
      <alignment vertical="center"/>
      <protection/>
    </xf>
    <xf numFmtId="37" fontId="45" fillId="0" borderId="0">
      <alignment vertical="center"/>
      <protection/>
    </xf>
    <xf numFmtId="37" fontId="45" fillId="0" borderId="0">
      <alignment vertical="center"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30" fillId="0" borderId="3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27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3" borderId="8" applyNumberFormat="0" applyAlignment="0" applyProtection="0"/>
    <xf numFmtId="0" fontId="33" fillId="7" borderId="8" applyNumberFormat="0" applyAlignment="0" applyProtection="0"/>
    <xf numFmtId="0" fontId="33" fillId="7" borderId="8" applyNumberFormat="0" applyAlignment="0" applyProtection="0"/>
    <xf numFmtId="0" fontId="33" fillId="7" borderId="8" applyNumberFormat="0" applyAlignment="0" applyProtection="0"/>
    <xf numFmtId="0" fontId="33" fillId="7" borderId="8" applyNumberFormat="0" applyAlignment="0" applyProtection="0"/>
    <xf numFmtId="0" fontId="35" fillId="20" borderId="9" applyNumberFormat="0" applyAlignment="0" applyProtection="0"/>
    <xf numFmtId="0" fontId="35" fillId="20" borderId="9" applyNumberFormat="0" applyAlignment="0" applyProtection="0"/>
    <xf numFmtId="0" fontId="35" fillId="20" borderId="9" applyNumberFormat="0" applyAlignment="0" applyProtection="0"/>
    <xf numFmtId="0" fontId="35" fillId="20" borderId="9" applyNumberFormat="0" applyAlignment="0" applyProtection="0"/>
    <xf numFmtId="0" fontId="35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13" borderId="11" applyNumberFormat="0" applyAlignment="0" applyProtection="0"/>
    <xf numFmtId="0" fontId="29" fillId="7" borderId="11" applyNumberFormat="0" applyAlignment="0" applyProtection="0"/>
    <xf numFmtId="0" fontId="29" fillId="7" borderId="11" applyNumberFormat="0" applyAlignment="0" applyProtection="0"/>
    <xf numFmtId="0" fontId="29" fillId="7" borderId="11" applyNumberFormat="0" applyAlignment="0" applyProtection="0"/>
    <xf numFmtId="0" fontId="29" fillId="7" borderId="11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22" fillId="5" borderId="8" applyNumberFormat="0" applyAlignment="0" applyProtection="0"/>
    <xf numFmtId="0" fontId="46" fillId="0" borderId="0">
      <alignment/>
      <protection/>
    </xf>
    <xf numFmtId="0" fontId="28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3" fillId="9" borderId="12" applyNumberFormat="0" applyFont="0" applyAlignment="0" applyProtection="0"/>
    <xf numFmtId="0" fontId="0" fillId="9" borderId="12" applyNumberFormat="0" applyFont="0" applyAlignment="0" applyProtection="0"/>
    <xf numFmtId="0" fontId="3" fillId="9" borderId="12" applyNumberFormat="0" applyFont="0" applyAlignment="0" applyProtection="0"/>
  </cellStyleXfs>
  <cellXfs count="346">
    <xf numFmtId="0" fontId="0" fillId="0" borderId="0" xfId="0" applyAlignment="1">
      <alignment vertical="center"/>
    </xf>
    <xf numFmtId="0" fontId="2" fillId="0" borderId="0" xfId="222" applyNumberFormat="1" applyFont="1" applyFill="1" applyBorder="1" applyAlignment="1">
      <alignment/>
    </xf>
    <xf numFmtId="0" fontId="3" fillId="0" borderId="0" xfId="299" applyBorder="1">
      <alignment/>
      <protection/>
    </xf>
    <xf numFmtId="0" fontId="3" fillId="0" borderId="0" xfId="299" applyAlignment="1">
      <alignment vertical="center"/>
      <protection/>
    </xf>
    <xf numFmtId="0" fontId="4" fillId="0" borderId="0" xfId="299" applyFont="1">
      <alignment/>
      <protection/>
    </xf>
    <xf numFmtId="0" fontId="3" fillId="0" borderId="0" xfId="299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4" fillId="0" borderId="0" xfId="299" applyFont="1" applyFill="1" applyBorder="1" applyAlignment="1">
      <alignment horizontal="left" vertical="center" shrinkToFit="1"/>
      <protection/>
    </xf>
    <xf numFmtId="178" fontId="7" fillId="0" borderId="0" xfId="299" applyNumberFormat="1" applyFont="1" applyFill="1" applyBorder="1" applyAlignment="1">
      <alignment horizontal="center" vertical="center"/>
      <protection/>
    </xf>
    <xf numFmtId="0" fontId="4" fillId="0" borderId="13" xfId="299" applyFont="1" applyBorder="1" applyAlignment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299" applyFont="1" applyBorder="1" applyAlignment="1">
      <alignment horizontal="center"/>
      <protection/>
    </xf>
    <xf numFmtId="1" fontId="7" fillId="0" borderId="13" xfId="0" applyNumberFormat="1" applyFont="1" applyFill="1" applyBorder="1" applyAlignment="1" applyProtection="1">
      <alignment horizontal="left" vertical="center"/>
      <protection locked="0"/>
    </xf>
    <xf numFmtId="4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78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299" applyAlignment="1">
      <alignment horizontal="left"/>
      <protection/>
    </xf>
    <xf numFmtId="0" fontId="8" fillId="0" borderId="0" xfId="222" applyNumberFormat="1" applyFont="1" applyFill="1" applyBorder="1" applyAlignment="1">
      <alignment/>
    </xf>
    <xf numFmtId="0" fontId="7" fillId="0" borderId="14" xfId="222" applyNumberFormat="1" applyFont="1" applyFill="1" applyBorder="1" applyAlignment="1">
      <alignment horizontal="left"/>
    </xf>
    <xf numFmtId="0" fontId="4" fillId="0" borderId="14" xfId="222" applyNumberFormat="1" applyFont="1" applyFill="1" applyBorder="1" applyAlignment="1">
      <alignment horizontal="right"/>
    </xf>
    <xf numFmtId="178" fontId="4" fillId="0" borderId="14" xfId="222" applyNumberFormat="1" applyFont="1" applyFill="1" applyBorder="1" applyAlignment="1">
      <alignment horizontal="center"/>
    </xf>
    <xf numFmtId="0" fontId="7" fillId="0" borderId="13" xfId="222" applyFont="1" applyBorder="1" applyAlignment="1">
      <alignment horizontal="center" vertical="center"/>
    </xf>
    <xf numFmtId="178" fontId="7" fillId="0" borderId="13" xfId="222" applyNumberFormat="1" applyFont="1" applyBorder="1" applyAlignment="1">
      <alignment horizontal="center" vertical="center" wrapText="1"/>
    </xf>
    <xf numFmtId="0" fontId="9" fillId="0" borderId="13" xfId="222" applyFont="1" applyBorder="1" applyAlignment="1">
      <alignment horizontal="center" vertical="center"/>
    </xf>
    <xf numFmtId="0" fontId="9" fillId="0" borderId="13" xfId="222" applyFont="1" applyBorder="1" applyAlignment="1">
      <alignment vertical="center"/>
    </xf>
    <xf numFmtId="178" fontId="9" fillId="0" borderId="13" xfId="222" applyNumberFormat="1" applyFont="1" applyBorder="1" applyAlignment="1">
      <alignment horizontal="center" vertical="center"/>
    </xf>
    <xf numFmtId="0" fontId="10" fillId="0" borderId="13" xfId="222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78" fontId="11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horizontal="center" vertical="center"/>
    </xf>
    <xf numFmtId="0" fontId="10" fillId="0" borderId="15" xfId="222" applyFont="1" applyBorder="1" applyAlignment="1">
      <alignment horizontal="center" vertical="center"/>
    </xf>
    <xf numFmtId="178" fontId="10" fillId="0" borderId="13" xfId="222" applyNumberFormat="1" applyFont="1" applyBorder="1" applyAlignment="1">
      <alignment horizontal="center" vertical="center"/>
    </xf>
    <xf numFmtId="178" fontId="9" fillId="0" borderId="13" xfId="222" applyNumberFormat="1" applyFont="1" applyFill="1" applyBorder="1" applyAlignment="1">
      <alignment horizontal="center" vertical="center"/>
    </xf>
    <xf numFmtId="0" fontId="0" fillId="0" borderId="0" xfId="292" applyFill="1">
      <alignment vertical="center"/>
      <protection/>
    </xf>
    <xf numFmtId="0" fontId="0" fillId="0" borderId="0" xfId="292" applyBorder="1">
      <alignment vertical="center"/>
      <protection/>
    </xf>
    <xf numFmtId="0" fontId="12" fillId="0" borderId="0" xfId="292" applyFont="1">
      <alignment vertical="center"/>
      <protection/>
    </xf>
    <xf numFmtId="0" fontId="0" fillId="0" borderId="0" xfId="292">
      <alignment vertical="center"/>
      <protection/>
    </xf>
    <xf numFmtId="179" fontId="0" fillId="0" borderId="0" xfId="292" applyNumberFormat="1" applyFill="1" applyAlignment="1">
      <alignment horizontal="right" vertical="center"/>
      <protection/>
    </xf>
    <xf numFmtId="0" fontId="0" fillId="0" borderId="0" xfId="292" applyFill="1" applyAlignment="1">
      <alignment vertical="center"/>
      <protection/>
    </xf>
    <xf numFmtId="179" fontId="7" fillId="0" borderId="0" xfId="320" applyNumberFormat="1" applyFont="1" applyFill="1" applyBorder="1" applyAlignment="1">
      <alignment horizontal="center" vertical="center" wrapText="1"/>
      <protection/>
    </xf>
    <xf numFmtId="180" fontId="7" fillId="0" borderId="0" xfId="374" applyNumberFormat="1" applyFont="1" applyFill="1" applyBorder="1" applyAlignment="1">
      <alignment horizontal="right" vertical="center" wrapText="1"/>
      <protection/>
    </xf>
    <xf numFmtId="180" fontId="7" fillId="0" borderId="16" xfId="320" applyNumberFormat="1" applyFont="1" applyFill="1" applyBorder="1" applyAlignment="1">
      <alignment horizontal="center" vertical="center" wrapText="1"/>
      <protection/>
    </xf>
    <xf numFmtId="180" fontId="7" fillId="0" borderId="13" xfId="320" applyNumberFormat="1" applyFont="1" applyFill="1" applyBorder="1" applyAlignment="1">
      <alignment horizontal="center" vertical="center" wrapText="1"/>
      <protection/>
    </xf>
    <xf numFmtId="179" fontId="7" fillId="0" borderId="13" xfId="374" applyNumberFormat="1" applyFont="1" applyFill="1" applyBorder="1" applyAlignment="1">
      <alignment horizontal="center" vertical="center" wrapText="1"/>
      <protection/>
    </xf>
    <xf numFmtId="180" fontId="7" fillId="0" borderId="17" xfId="320" applyNumberFormat="1" applyFont="1" applyFill="1" applyBorder="1" applyAlignment="1">
      <alignment vertical="center" wrapText="1"/>
      <protection/>
    </xf>
    <xf numFmtId="180" fontId="14" fillId="0" borderId="13" xfId="235" applyNumberFormat="1" applyFont="1" applyBorder="1" applyAlignment="1">
      <alignment horizontal="center" vertical="center" wrapText="1"/>
      <protection/>
    </xf>
    <xf numFmtId="180" fontId="4" fillId="0" borderId="17" xfId="320" applyNumberFormat="1" applyFont="1" applyFill="1" applyBorder="1" applyAlignment="1">
      <alignment vertical="center" wrapText="1"/>
      <protection/>
    </xf>
    <xf numFmtId="0" fontId="9" fillId="0" borderId="16" xfId="289" applyFont="1" applyFill="1" applyBorder="1" applyAlignment="1">
      <alignment horizontal="center" vertical="center"/>
      <protection/>
    </xf>
    <xf numFmtId="180" fontId="7" fillId="0" borderId="13" xfId="319" applyNumberFormat="1" applyFont="1" applyFill="1" applyBorder="1" applyAlignment="1">
      <alignment horizontal="center" vertical="center" wrapText="1"/>
      <protection/>
    </xf>
    <xf numFmtId="180" fontId="4" fillId="0" borderId="17" xfId="319" applyNumberFormat="1" applyFont="1" applyFill="1" applyBorder="1" applyAlignment="1">
      <alignment vertical="center" wrapText="1"/>
      <protection/>
    </xf>
    <xf numFmtId="180" fontId="4" fillId="0" borderId="13" xfId="320" applyNumberFormat="1" applyFont="1" applyFill="1" applyBorder="1" applyAlignment="1">
      <alignment horizontal="left" vertical="center" wrapText="1"/>
      <protection/>
    </xf>
    <xf numFmtId="179" fontId="4" fillId="0" borderId="13" xfId="374" applyNumberFormat="1" applyFont="1" applyFill="1" applyBorder="1" applyAlignment="1">
      <alignment horizontal="center" vertical="center" wrapText="1"/>
      <protection/>
    </xf>
    <xf numFmtId="0" fontId="9" fillId="0" borderId="16" xfId="292" applyFont="1" applyBorder="1">
      <alignment vertical="center"/>
      <protection/>
    </xf>
    <xf numFmtId="0" fontId="10" fillId="0" borderId="13" xfId="292" applyFont="1" applyFill="1" applyBorder="1" applyAlignment="1">
      <alignment horizontal="left" vertical="center"/>
      <protection/>
    </xf>
    <xf numFmtId="0" fontId="10" fillId="0" borderId="17" xfId="292" applyFont="1" applyFill="1" applyBorder="1" applyAlignment="1">
      <alignment vertical="center"/>
      <protection/>
    </xf>
    <xf numFmtId="0" fontId="9" fillId="0" borderId="16" xfId="289" applyFont="1" applyBorder="1" applyAlignment="1">
      <alignment horizontal="center" vertical="center"/>
      <protection/>
    </xf>
    <xf numFmtId="181" fontId="4" fillId="0" borderId="17" xfId="289" applyNumberFormat="1" applyFont="1" applyFill="1" applyBorder="1" applyAlignment="1">
      <alignment vertical="center" wrapText="1"/>
      <protection/>
    </xf>
    <xf numFmtId="0" fontId="50" fillId="0" borderId="13" xfId="289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left" vertical="center" shrinkToFit="1"/>
    </xf>
    <xf numFmtId="0" fontId="4" fillId="7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80" fontId="7" fillId="0" borderId="18" xfId="320" applyNumberFormat="1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left" vertical="center" shrinkToFit="1"/>
    </xf>
    <xf numFmtId="179" fontId="4" fillId="0" borderId="19" xfId="374" applyNumberFormat="1" applyFont="1" applyFill="1" applyBorder="1" applyAlignment="1">
      <alignment horizontal="center" vertical="center" wrapText="1"/>
      <protection/>
    </xf>
    <xf numFmtId="181" fontId="4" fillId="0" borderId="20" xfId="28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339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7" xfId="339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82" fontId="10" fillId="0" borderId="17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182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82" fontId="9" fillId="0" borderId="20" xfId="0" applyNumberFormat="1" applyFont="1" applyBorder="1" applyAlignment="1">
      <alignment horizontal="right" vertical="center"/>
    </xf>
    <xf numFmtId="0" fontId="3" fillId="0" borderId="0" xfId="339" applyFont="1" applyFill="1" applyAlignment="1">
      <alignment horizontal="center" vertical="center" wrapText="1"/>
      <protection/>
    </xf>
    <xf numFmtId="0" fontId="17" fillId="0" borderId="0" xfId="339" applyFont="1" applyFill="1">
      <alignment/>
      <protection/>
    </xf>
    <xf numFmtId="0" fontId="3" fillId="0" borderId="0" xfId="339" applyFont="1" applyFill="1">
      <alignment/>
      <protection/>
    </xf>
    <xf numFmtId="0" fontId="3" fillId="0" borderId="0" xfId="339" applyFont="1" applyFill="1" applyAlignment="1">
      <alignment horizontal="center"/>
      <protection/>
    </xf>
    <xf numFmtId="0" fontId="7" fillId="0" borderId="0" xfId="339" applyFont="1" applyFill="1" applyAlignment="1">
      <alignment vertical="center"/>
      <protection/>
    </xf>
    <xf numFmtId="0" fontId="4" fillId="0" borderId="0" xfId="339" applyFont="1" applyFill="1" applyAlignment="1">
      <alignment horizontal="center"/>
      <protection/>
    </xf>
    <xf numFmtId="0" fontId="7" fillId="0" borderId="0" xfId="339" applyFont="1" applyFill="1" applyAlignment="1">
      <alignment horizontal="center"/>
      <protection/>
    </xf>
    <xf numFmtId="0" fontId="7" fillId="0" borderId="16" xfId="339" applyFont="1" applyFill="1" applyBorder="1" applyAlignment="1">
      <alignment horizontal="center" vertical="center" wrapText="1"/>
      <protection/>
    </xf>
    <xf numFmtId="3" fontId="4" fillId="0" borderId="16" xfId="339" applyNumberFormat="1" applyFont="1" applyFill="1" applyBorder="1" applyAlignment="1" applyProtection="1">
      <alignment vertical="center"/>
      <protection/>
    </xf>
    <xf numFmtId="0" fontId="4" fillId="0" borderId="13" xfId="339" applyFont="1" applyFill="1" applyBorder="1" applyAlignment="1">
      <alignment horizontal="center" vertical="center"/>
      <protection/>
    </xf>
    <xf numFmtId="0" fontId="4" fillId="0" borderId="13" xfId="339" applyFont="1" applyFill="1" applyBorder="1" applyAlignment="1">
      <alignment horizontal="left" vertical="center" wrapText="1"/>
      <protection/>
    </xf>
    <xf numFmtId="0" fontId="4" fillId="0" borderId="13" xfId="339" applyFont="1" applyFill="1" applyBorder="1" applyAlignment="1">
      <alignment horizontal="right" vertical="center" wrapText="1"/>
      <protection/>
    </xf>
    <xf numFmtId="180" fontId="4" fillId="0" borderId="13" xfId="339" applyNumberFormat="1" applyFont="1" applyFill="1" applyBorder="1" applyAlignment="1" applyProtection="1">
      <alignment horizontal="right" vertical="center"/>
      <protection/>
    </xf>
    <xf numFmtId="182" fontId="4" fillId="0" borderId="17" xfId="339" applyNumberFormat="1" applyFont="1" applyFill="1" applyBorder="1" applyAlignment="1">
      <alignment horizontal="right" vertical="center"/>
      <protection/>
    </xf>
    <xf numFmtId="180" fontId="4" fillId="0" borderId="13" xfId="339" applyNumberFormat="1" applyFont="1" applyFill="1" applyBorder="1" applyAlignment="1">
      <alignment horizontal="right" vertical="center"/>
      <protection/>
    </xf>
    <xf numFmtId="182" fontId="4" fillId="0" borderId="13" xfId="339" applyNumberFormat="1" applyFont="1" applyFill="1" applyBorder="1" applyAlignment="1">
      <alignment horizontal="center" vertical="center"/>
      <protection/>
    </xf>
    <xf numFmtId="180" fontId="4" fillId="0" borderId="13" xfId="334" applyNumberFormat="1" applyFont="1" applyFill="1" applyBorder="1" applyAlignment="1">
      <alignment horizontal="right" vertical="center"/>
      <protection/>
    </xf>
    <xf numFmtId="3" fontId="4" fillId="0" borderId="13" xfId="339" applyNumberFormat="1" applyFont="1" applyFill="1" applyBorder="1" applyAlignment="1" applyProtection="1">
      <alignment vertical="center"/>
      <protection/>
    </xf>
    <xf numFmtId="0" fontId="4" fillId="0" borderId="13" xfId="339" applyNumberFormat="1" applyFont="1" applyFill="1" applyBorder="1" applyAlignment="1" applyProtection="1">
      <alignment horizontal="left" vertical="center" shrinkToFit="1"/>
      <protection/>
    </xf>
    <xf numFmtId="3" fontId="18" fillId="0" borderId="16" xfId="339" applyNumberFormat="1" applyFont="1" applyFill="1" applyBorder="1" applyAlignment="1" applyProtection="1">
      <alignment vertical="center" wrapText="1"/>
      <protection/>
    </xf>
    <xf numFmtId="0" fontId="4" fillId="0" borderId="13" xfId="339" applyNumberFormat="1" applyFont="1" applyFill="1" applyBorder="1" applyAlignment="1" applyProtection="1">
      <alignment horizontal="left" vertical="center"/>
      <protection/>
    </xf>
    <xf numFmtId="180" fontId="4" fillId="0" borderId="13" xfId="340" applyNumberFormat="1" applyFont="1" applyFill="1" applyBorder="1" applyAlignment="1">
      <alignment horizontal="right" vertical="center"/>
      <protection/>
    </xf>
    <xf numFmtId="3" fontId="4" fillId="0" borderId="16" xfId="339" applyNumberFormat="1" applyFont="1" applyFill="1" applyBorder="1" applyAlignment="1" applyProtection="1">
      <alignment vertical="center" wrapText="1"/>
      <protection/>
    </xf>
    <xf numFmtId="3" fontId="18" fillId="0" borderId="13" xfId="339" applyNumberFormat="1" applyFont="1" applyFill="1" applyBorder="1" applyAlignment="1" applyProtection="1">
      <alignment vertical="center" wrapText="1"/>
      <protection/>
    </xf>
    <xf numFmtId="0" fontId="4" fillId="0" borderId="13" xfId="340" applyFont="1" applyFill="1" applyBorder="1" applyAlignment="1">
      <alignment horizontal="center" vertical="center"/>
      <protection/>
    </xf>
    <xf numFmtId="0" fontId="4" fillId="0" borderId="13" xfId="252" applyNumberFormat="1" applyFont="1" applyFill="1" applyBorder="1" applyAlignment="1" applyProtection="1">
      <alignment horizontal="left" vertical="center"/>
      <protection/>
    </xf>
    <xf numFmtId="181" fontId="7" fillId="0" borderId="17" xfId="339" applyNumberFormat="1" applyFont="1" applyFill="1" applyBorder="1" applyAlignment="1">
      <alignment horizontal="right" vertical="center"/>
      <protection/>
    </xf>
    <xf numFmtId="0" fontId="4" fillId="0" borderId="16" xfId="339" applyFont="1" applyFill="1" applyBorder="1" applyAlignment="1">
      <alignment vertical="center"/>
      <protection/>
    </xf>
    <xf numFmtId="3" fontId="4" fillId="0" borderId="13" xfId="339" applyNumberFormat="1" applyFont="1" applyFill="1" applyBorder="1" applyAlignment="1" applyProtection="1">
      <alignment vertical="center" wrapText="1"/>
      <protection/>
    </xf>
    <xf numFmtId="0" fontId="4" fillId="0" borderId="13" xfId="339" applyFont="1" applyFill="1" applyBorder="1" applyAlignment="1">
      <alignment horizontal="left" vertical="center"/>
      <protection/>
    </xf>
    <xf numFmtId="0" fontId="4" fillId="0" borderId="13" xfId="339" applyFont="1" applyFill="1" applyBorder="1" applyAlignment="1">
      <alignment horizontal="right" vertical="center"/>
      <protection/>
    </xf>
    <xf numFmtId="182" fontId="4" fillId="0" borderId="13" xfId="339" applyNumberFormat="1" applyFont="1" applyFill="1" applyBorder="1" applyAlignment="1">
      <alignment horizontal="right" vertical="center"/>
      <protection/>
    </xf>
    <xf numFmtId="0" fontId="7" fillId="0" borderId="16" xfId="339" applyFont="1" applyFill="1" applyBorder="1" applyAlignment="1">
      <alignment horizontal="center" vertical="center"/>
      <protection/>
    </xf>
    <xf numFmtId="179" fontId="7" fillId="0" borderId="13" xfId="339" applyNumberFormat="1" applyFont="1" applyFill="1" applyBorder="1" applyAlignment="1">
      <alignment horizontal="right" vertical="center"/>
      <protection/>
    </xf>
    <xf numFmtId="181" fontId="7" fillId="0" borderId="13" xfId="339" applyNumberFormat="1" applyFont="1" applyFill="1" applyBorder="1" applyAlignment="1">
      <alignment horizontal="right" vertical="center"/>
      <protection/>
    </xf>
    <xf numFmtId="0" fontId="7" fillId="0" borderId="13" xfId="339" applyFont="1" applyFill="1" applyBorder="1" applyAlignment="1">
      <alignment horizontal="center" vertical="center"/>
      <protection/>
    </xf>
    <xf numFmtId="180" fontId="7" fillId="0" borderId="13" xfId="339" applyNumberFormat="1" applyFont="1" applyFill="1" applyBorder="1" applyAlignment="1">
      <alignment horizontal="right" vertical="center"/>
      <protection/>
    </xf>
    <xf numFmtId="182" fontId="7" fillId="0" borderId="17" xfId="339" applyNumberFormat="1" applyFont="1" applyFill="1" applyBorder="1" applyAlignment="1">
      <alignment horizontal="right" vertical="center"/>
      <protection/>
    </xf>
    <xf numFmtId="0" fontId="7" fillId="0" borderId="16" xfId="339" applyFont="1" applyFill="1" applyBorder="1" applyAlignment="1">
      <alignment vertical="center"/>
      <protection/>
    </xf>
    <xf numFmtId="182" fontId="7" fillId="0" borderId="13" xfId="339" applyNumberFormat="1" applyFont="1" applyFill="1" applyBorder="1" applyAlignment="1">
      <alignment horizontal="right" vertical="center"/>
      <protection/>
    </xf>
    <xf numFmtId="0" fontId="7" fillId="0" borderId="13" xfId="339" applyFont="1" applyFill="1" applyBorder="1" applyAlignment="1">
      <alignment vertical="center"/>
      <protection/>
    </xf>
    <xf numFmtId="0" fontId="7" fillId="0" borderId="18" xfId="339" applyFont="1" applyFill="1" applyBorder="1" applyAlignment="1">
      <alignment horizontal="center" vertical="center"/>
      <protection/>
    </xf>
    <xf numFmtId="179" fontId="7" fillId="0" borderId="19" xfId="339" applyNumberFormat="1" applyFont="1" applyFill="1" applyBorder="1" applyAlignment="1">
      <alignment horizontal="right" vertical="center"/>
      <protection/>
    </xf>
    <xf numFmtId="182" fontId="7" fillId="0" borderId="19" xfId="339" applyNumberFormat="1" applyFont="1" applyFill="1" applyBorder="1" applyAlignment="1">
      <alignment horizontal="right" vertical="center"/>
      <protection/>
    </xf>
    <xf numFmtId="0" fontId="7" fillId="0" borderId="19" xfId="339" applyFont="1" applyFill="1" applyBorder="1" applyAlignment="1">
      <alignment horizontal="center" vertical="center"/>
      <protection/>
    </xf>
    <xf numFmtId="180" fontId="7" fillId="0" borderId="19" xfId="339" applyNumberFormat="1" applyFont="1" applyFill="1" applyBorder="1" applyAlignment="1">
      <alignment horizontal="right" vertical="center"/>
      <protection/>
    </xf>
    <xf numFmtId="182" fontId="7" fillId="0" borderId="20" xfId="339" applyNumberFormat="1" applyFont="1" applyFill="1" applyBorder="1" applyAlignment="1">
      <alignment horizontal="right" vertical="center"/>
      <protection/>
    </xf>
    <xf numFmtId="179" fontId="3" fillId="0" borderId="0" xfId="339" applyNumberFormat="1" applyFont="1" applyFill="1" applyAlignment="1">
      <alignment horizontal="center"/>
      <protection/>
    </xf>
    <xf numFmtId="180" fontId="3" fillId="0" borderId="0" xfId="339" applyNumberFormat="1" applyFont="1" applyFill="1">
      <alignment/>
      <protection/>
    </xf>
    <xf numFmtId="180" fontId="17" fillId="0" borderId="0" xfId="339" applyNumberFormat="1" applyFont="1" applyFill="1">
      <alignment/>
      <protection/>
    </xf>
    <xf numFmtId="0" fontId="4" fillId="0" borderId="0" xfId="356" applyFont="1">
      <alignment/>
      <protection/>
    </xf>
    <xf numFmtId="0" fontId="4" fillId="0" borderId="0" xfId="356" applyFont="1" applyFill="1">
      <alignment/>
      <protection/>
    </xf>
    <xf numFmtId="0" fontId="3" fillId="0" borderId="0" xfId="356" applyFont="1" applyFill="1" applyAlignment="1">
      <alignment horizontal="center"/>
      <protection/>
    </xf>
    <xf numFmtId="0" fontId="3" fillId="0" borderId="0" xfId="356" applyFont="1" applyFill="1">
      <alignment/>
      <protection/>
    </xf>
    <xf numFmtId="0" fontId="3" fillId="0" borderId="0" xfId="356" applyFont="1">
      <alignment/>
      <protection/>
    </xf>
    <xf numFmtId="0" fontId="7" fillId="0" borderId="0" xfId="356" applyFont="1" applyFill="1" applyAlignment="1">
      <alignment horizontal="left" vertical="center"/>
      <protection/>
    </xf>
    <xf numFmtId="0" fontId="19" fillId="0" borderId="0" xfId="356" applyFont="1" applyFill="1" applyBorder="1" applyAlignment="1">
      <alignment/>
      <protection/>
    </xf>
    <xf numFmtId="0" fontId="4" fillId="0" borderId="0" xfId="356" applyFont="1" applyFill="1" applyBorder="1" applyAlignment="1">
      <alignment horizontal="center"/>
      <protection/>
    </xf>
    <xf numFmtId="0" fontId="7" fillId="0" borderId="0" xfId="346" applyFont="1" applyFill="1" applyAlignment="1">
      <alignment horizontal="center"/>
      <protection/>
    </xf>
    <xf numFmtId="0" fontId="7" fillId="0" borderId="21" xfId="356" applyFont="1" applyFill="1" applyBorder="1" applyAlignment="1">
      <alignment horizontal="center" vertical="center"/>
      <protection/>
    </xf>
    <xf numFmtId="0" fontId="7" fillId="0" borderId="22" xfId="356" applyFont="1" applyFill="1" applyBorder="1" applyAlignment="1">
      <alignment horizontal="center" vertical="center"/>
      <protection/>
    </xf>
    <xf numFmtId="0" fontId="7" fillId="0" borderId="23" xfId="356" applyFont="1" applyFill="1" applyBorder="1" applyAlignment="1">
      <alignment horizontal="center" vertical="center"/>
      <protection/>
    </xf>
    <xf numFmtId="0" fontId="4" fillId="0" borderId="16" xfId="329" applyFont="1" applyFill="1" applyBorder="1" applyAlignment="1">
      <alignment horizontal="center" vertical="center"/>
      <protection/>
    </xf>
    <xf numFmtId="0" fontId="4" fillId="0" borderId="13" xfId="329" applyFont="1" applyFill="1" applyBorder="1" applyAlignment="1">
      <alignment horizontal="left" vertical="center"/>
      <protection/>
    </xf>
    <xf numFmtId="183" fontId="4" fillId="0" borderId="13" xfId="339" applyNumberFormat="1" applyFont="1" applyFill="1" applyBorder="1" applyAlignment="1">
      <alignment horizontal="right" vertical="center"/>
      <protection/>
    </xf>
    <xf numFmtId="179" fontId="10" fillId="0" borderId="13" xfId="0" applyNumberFormat="1" applyFont="1" applyFill="1" applyBorder="1" applyAlignment="1">
      <alignment horizontal="right" vertical="center"/>
    </xf>
    <xf numFmtId="182" fontId="4" fillId="0" borderId="17" xfId="329" applyNumberFormat="1" applyFont="1" applyFill="1" applyBorder="1" applyAlignment="1">
      <alignment horizontal="right" vertical="center"/>
      <protection/>
    </xf>
    <xf numFmtId="0" fontId="4" fillId="0" borderId="13" xfId="329" applyFont="1" applyFill="1" applyBorder="1" applyAlignment="1">
      <alignment horizontal="left" vertical="center" shrinkToFit="1"/>
      <protection/>
    </xf>
    <xf numFmtId="183" fontId="4" fillId="0" borderId="13" xfId="356" applyNumberFormat="1" applyFont="1" applyFill="1" applyBorder="1" applyAlignment="1">
      <alignment horizontal="right" vertical="center"/>
      <protection/>
    </xf>
    <xf numFmtId="183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82" fontId="7" fillId="0" borderId="17" xfId="329" applyNumberFormat="1" applyFont="1" applyFill="1" applyBorder="1" applyAlignment="1">
      <alignment horizontal="right" vertical="center"/>
      <protection/>
    </xf>
    <xf numFmtId="0" fontId="10" fillId="0" borderId="13" xfId="0" applyFont="1" applyFill="1" applyBorder="1" applyAlignment="1">
      <alignment horizontal="right" vertical="center"/>
    </xf>
    <xf numFmtId="0" fontId="4" fillId="0" borderId="13" xfId="329" applyFont="1" applyFill="1" applyBorder="1" applyAlignment="1">
      <alignment horizontal="right" vertical="center"/>
      <protection/>
    </xf>
    <xf numFmtId="183" fontId="9" fillId="0" borderId="19" xfId="0" applyNumberFormat="1" applyFont="1" applyFill="1" applyBorder="1" applyAlignment="1">
      <alignment horizontal="right" vertical="center"/>
    </xf>
    <xf numFmtId="182" fontId="7" fillId="0" borderId="20" xfId="329" applyNumberFormat="1" applyFont="1" applyFill="1" applyBorder="1" applyAlignment="1">
      <alignment horizontal="right" vertical="center"/>
      <protection/>
    </xf>
    <xf numFmtId="0" fontId="4" fillId="0" borderId="0" xfId="346" applyFont="1" applyFill="1">
      <alignment/>
      <protection/>
    </xf>
    <xf numFmtId="0" fontId="4" fillId="0" borderId="0" xfId="346" applyFont="1" applyFill="1" applyAlignment="1">
      <alignment vertical="center"/>
      <protection/>
    </xf>
    <xf numFmtId="0" fontId="3" fillId="0" borderId="0" xfId="346" applyFont="1" applyFill="1">
      <alignment/>
      <protection/>
    </xf>
    <xf numFmtId="0" fontId="3" fillId="0" borderId="0" xfId="346" applyFont="1" applyFill="1" applyAlignment="1">
      <alignment horizontal="center"/>
      <protection/>
    </xf>
    <xf numFmtId="0" fontId="3" fillId="0" borderId="0" xfId="346" applyFill="1">
      <alignment/>
      <protection/>
    </xf>
    <xf numFmtId="0" fontId="7" fillId="0" borderId="0" xfId="346" applyFont="1" applyFill="1">
      <alignment/>
      <protection/>
    </xf>
    <xf numFmtId="0" fontId="4" fillId="0" borderId="0" xfId="346" applyFont="1" applyFill="1" applyAlignment="1">
      <alignment horizontal="center"/>
      <protection/>
    </xf>
    <xf numFmtId="0" fontId="7" fillId="0" borderId="21" xfId="346" applyFont="1" applyFill="1" applyBorder="1" applyAlignment="1">
      <alignment horizontal="center" vertical="center"/>
      <protection/>
    </xf>
    <xf numFmtId="0" fontId="16" fillId="0" borderId="22" xfId="346" applyFont="1" applyFill="1" applyBorder="1" applyAlignment="1">
      <alignment horizontal="center" vertical="center"/>
      <protection/>
    </xf>
    <xf numFmtId="0" fontId="7" fillId="0" borderId="22" xfId="346" applyFont="1" applyFill="1" applyBorder="1" applyAlignment="1">
      <alignment horizontal="center" vertical="center" wrapText="1"/>
      <protection/>
    </xf>
    <xf numFmtId="0" fontId="7" fillId="0" borderId="23" xfId="346" applyFont="1" applyFill="1" applyBorder="1" applyAlignment="1">
      <alignment horizontal="center" vertical="center" wrapText="1"/>
      <protection/>
    </xf>
    <xf numFmtId="0" fontId="4" fillId="0" borderId="16" xfId="346" applyFont="1" applyFill="1" applyBorder="1" applyAlignment="1">
      <alignment horizontal="center" vertical="center"/>
      <protection/>
    </xf>
    <xf numFmtId="0" fontId="7" fillId="0" borderId="13" xfId="346" applyFont="1" applyFill="1" applyBorder="1" applyAlignment="1">
      <alignment vertical="center"/>
      <protection/>
    </xf>
    <xf numFmtId="182" fontId="4" fillId="0" borderId="17" xfId="346" applyNumberFormat="1" applyFont="1" applyFill="1" applyBorder="1" applyAlignment="1">
      <alignment horizontal="right" vertical="center"/>
      <protection/>
    </xf>
    <xf numFmtId="0" fontId="4" fillId="0" borderId="13" xfId="346" applyFont="1" applyFill="1" applyBorder="1" applyAlignment="1">
      <alignment vertical="center"/>
      <protection/>
    </xf>
    <xf numFmtId="0" fontId="4" fillId="0" borderId="13" xfId="346" applyFont="1" applyFill="1" applyBorder="1" applyAlignment="1">
      <alignment horizontal="left" vertical="center"/>
      <protection/>
    </xf>
    <xf numFmtId="0" fontId="7" fillId="0" borderId="13" xfId="346" applyFont="1" applyFill="1" applyBorder="1" applyAlignment="1">
      <alignment horizontal="left" vertical="center"/>
      <protection/>
    </xf>
    <xf numFmtId="182" fontId="7" fillId="0" borderId="17" xfId="346" applyNumberFormat="1" applyFont="1" applyFill="1" applyBorder="1" applyAlignment="1">
      <alignment horizontal="right" vertical="center"/>
      <protection/>
    </xf>
    <xf numFmtId="0" fontId="7" fillId="0" borderId="13" xfId="346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right" vertical="center"/>
    </xf>
    <xf numFmtId="0" fontId="7" fillId="0" borderId="16" xfId="346" applyFont="1" applyFill="1" applyBorder="1" applyAlignment="1">
      <alignment horizontal="center" vertical="center"/>
      <protection/>
    </xf>
    <xf numFmtId="0" fontId="7" fillId="0" borderId="13" xfId="329" applyFont="1" applyFill="1" applyBorder="1" applyAlignment="1">
      <alignment horizontal="left" vertical="center"/>
      <protection/>
    </xf>
    <xf numFmtId="179" fontId="4" fillId="0" borderId="13" xfId="346" applyNumberFormat="1" applyFont="1" applyFill="1" applyBorder="1" applyAlignment="1">
      <alignment horizontal="right" vertical="center"/>
      <protection/>
    </xf>
    <xf numFmtId="0" fontId="4" fillId="0" borderId="18" xfId="346" applyFont="1" applyFill="1" applyBorder="1" applyAlignment="1">
      <alignment vertical="center"/>
      <protection/>
    </xf>
    <xf numFmtId="0" fontId="7" fillId="0" borderId="19" xfId="346" applyFont="1" applyFill="1" applyBorder="1" applyAlignment="1">
      <alignment horizontal="center" vertical="center"/>
      <protection/>
    </xf>
    <xf numFmtId="179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82" fontId="7" fillId="0" borderId="20" xfId="346" applyNumberFormat="1" applyFont="1" applyFill="1" applyBorder="1" applyAlignment="1">
      <alignment horizontal="right" vertical="center"/>
      <protection/>
    </xf>
    <xf numFmtId="0" fontId="3" fillId="0" borderId="0" xfId="346" applyFont="1" applyFill="1" applyBorder="1">
      <alignment/>
      <protection/>
    </xf>
    <xf numFmtId="179" fontId="3" fillId="0" borderId="0" xfId="346" applyNumberFormat="1" applyFont="1" applyFill="1" applyBorder="1" applyAlignment="1">
      <alignment horizontal="center"/>
      <protection/>
    </xf>
    <xf numFmtId="0" fontId="3" fillId="0" borderId="0" xfId="346" applyFont="1" applyFill="1" applyBorder="1" applyAlignment="1">
      <alignment horizontal="center"/>
      <protection/>
    </xf>
    <xf numFmtId="179" fontId="3" fillId="0" borderId="0" xfId="346" applyNumberFormat="1" applyFont="1" applyFill="1" applyAlignment="1">
      <alignment horizontal="center"/>
      <protection/>
    </xf>
    <xf numFmtId="0" fontId="12" fillId="0" borderId="0" xfId="0" applyFont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7" fillId="0" borderId="13" xfId="3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center" vertical="center"/>
    </xf>
    <xf numFmtId="182" fontId="7" fillId="0" borderId="2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182" fontId="7" fillId="0" borderId="2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82" fontId="9" fillId="0" borderId="19" xfId="0" applyNumberFormat="1" applyFont="1" applyBorder="1" applyAlignment="1">
      <alignment horizontal="center" vertical="center"/>
    </xf>
    <xf numFmtId="0" fontId="7" fillId="0" borderId="17" xfId="356" applyFont="1" applyFill="1" applyBorder="1" applyAlignment="1">
      <alignment horizontal="center" vertical="center"/>
      <protection/>
    </xf>
    <xf numFmtId="182" fontId="10" fillId="0" borderId="17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20" xfId="0" applyNumberFormat="1" applyFont="1" applyBorder="1" applyAlignment="1">
      <alignment horizontal="center" vertical="center"/>
    </xf>
    <xf numFmtId="0" fontId="7" fillId="0" borderId="0" xfId="339" applyFont="1" applyFill="1" applyAlignment="1">
      <alignment horizontal="center" vertical="center"/>
      <protection/>
    </xf>
    <xf numFmtId="3" fontId="4" fillId="0" borderId="25" xfId="339" applyNumberFormat="1" applyFont="1" applyFill="1" applyBorder="1" applyAlignment="1" applyProtection="1">
      <alignment horizontal="center" vertical="center"/>
      <protection/>
    </xf>
    <xf numFmtId="184" fontId="4" fillId="0" borderId="13" xfId="339" applyNumberFormat="1" applyFont="1" applyFill="1" applyBorder="1" applyAlignment="1">
      <alignment vertical="center"/>
      <protection/>
    </xf>
    <xf numFmtId="0" fontId="4" fillId="0" borderId="13" xfId="339" applyFont="1" applyFill="1" applyBorder="1" applyAlignment="1">
      <alignment horizontal="center" vertical="center" wrapText="1"/>
      <protection/>
    </xf>
    <xf numFmtId="0" fontId="7" fillId="0" borderId="13" xfId="339" applyFont="1" applyFill="1" applyBorder="1" applyAlignment="1">
      <alignment horizontal="right" vertical="center" wrapText="1"/>
      <protection/>
    </xf>
    <xf numFmtId="3" fontId="4" fillId="0" borderId="13" xfId="339" applyNumberFormat="1" applyFont="1" applyFill="1" applyBorder="1" applyAlignment="1" applyProtection="1">
      <alignment horizontal="center" vertical="center"/>
      <protection/>
    </xf>
    <xf numFmtId="0" fontId="4" fillId="0" borderId="13" xfId="339" applyNumberFormat="1" applyFont="1" applyFill="1" applyBorder="1" applyAlignment="1" applyProtection="1">
      <alignment horizontal="center" vertical="center" shrinkToFit="1"/>
      <protection/>
    </xf>
    <xf numFmtId="3" fontId="18" fillId="0" borderId="25" xfId="339" applyNumberFormat="1" applyFont="1" applyFill="1" applyBorder="1" applyAlignment="1" applyProtection="1">
      <alignment horizontal="center" vertical="center" wrapText="1"/>
      <protection/>
    </xf>
    <xf numFmtId="0" fontId="4" fillId="0" borderId="13" xfId="339" applyNumberFormat="1" applyFont="1" applyFill="1" applyBorder="1" applyAlignment="1" applyProtection="1">
      <alignment horizontal="center" vertical="center"/>
      <protection/>
    </xf>
    <xf numFmtId="3" fontId="4" fillId="0" borderId="25" xfId="339" applyNumberFormat="1" applyFont="1" applyFill="1" applyBorder="1" applyAlignment="1" applyProtection="1">
      <alignment horizontal="center" vertical="center" wrapText="1"/>
      <protection/>
    </xf>
    <xf numFmtId="3" fontId="18" fillId="0" borderId="13" xfId="339" applyNumberFormat="1" applyFont="1" applyFill="1" applyBorder="1" applyAlignment="1" applyProtection="1">
      <alignment horizontal="center" vertical="center" wrapText="1"/>
      <protection/>
    </xf>
    <xf numFmtId="0" fontId="3" fillId="0" borderId="13" xfId="339" applyFont="1" applyFill="1" applyBorder="1" applyAlignment="1">
      <alignment horizontal="right"/>
      <protection/>
    </xf>
    <xf numFmtId="0" fontId="4" fillId="0" borderId="13" xfId="252" applyNumberFormat="1" applyFont="1" applyFill="1" applyBorder="1" applyAlignment="1" applyProtection="1">
      <alignment horizontal="center" vertical="center"/>
      <protection/>
    </xf>
    <xf numFmtId="182" fontId="4" fillId="0" borderId="13" xfId="339" applyNumberFormat="1" applyFont="1" applyFill="1" applyBorder="1" applyAlignment="1">
      <alignment vertical="center"/>
      <protection/>
    </xf>
    <xf numFmtId="0" fontId="4" fillId="0" borderId="25" xfId="339" applyFont="1" applyFill="1" applyBorder="1" applyAlignment="1">
      <alignment horizontal="center" vertical="center"/>
      <protection/>
    </xf>
    <xf numFmtId="3" fontId="4" fillId="0" borderId="13" xfId="339" applyNumberFormat="1" applyFont="1" applyFill="1" applyBorder="1" applyAlignment="1" applyProtection="1">
      <alignment horizontal="center" vertical="center" wrapText="1"/>
      <protection/>
    </xf>
    <xf numFmtId="0" fontId="7" fillId="0" borderId="25" xfId="339" applyFont="1" applyFill="1" applyBorder="1" applyAlignment="1">
      <alignment horizontal="center" vertical="center"/>
      <protection/>
    </xf>
    <xf numFmtId="179" fontId="7" fillId="0" borderId="13" xfId="339" applyNumberFormat="1" applyFont="1" applyFill="1" applyBorder="1" applyAlignment="1">
      <alignment horizontal="center" vertical="center"/>
      <protection/>
    </xf>
    <xf numFmtId="184" fontId="7" fillId="0" borderId="13" xfId="339" applyNumberFormat="1" applyFont="1" applyFill="1" applyBorder="1" applyAlignment="1">
      <alignment vertical="center"/>
      <protection/>
    </xf>
    <xf numFmtId="184" fontId="7" fillId="0" borderId="13" xfId="339" applyNumberFormat="1" applyFont="1" applyFill="1" applyBorder="1" applyAlignment="1">
      <alignment horizontal="right" vertical="center"/>
      <protection/>
    </xf>
    <xf numFmtId="184" fontId="4" fillId="0" borderId="13" xfId="339" applyNumberFormat="1" applyFont="1" applyFill="1" applyBorder="1" applyAlignment="1">
      <alignment horizontal="right" vertical="center"/>
      <protection/>
    </xf>
    <xf numFmtId="0" fontId="7" fillId="0" borderId="28" xfId="339" applyFont="1" applyFill="1" applyBorder="1" applyAlignment="1">
      <alignment horizontal="center" vertical="center"/>
      <protection/>
    </xf>
    <xf numFmtId="184" fontId="7" fillId="0" borderId="19" xfId="339" applyNumberFormat="1" applyFont="1" applyFill="1" applyBorder="1" applyAlignment="1">
      <alignment horizontal="right" vertical="center"/>
      <protection/>
    </xf>
    <xf numFmtId="0" fontId="7" fillId="0" borderId="17" xfId="356" applyFont="1" applyFill="1" applyBorder="1" applyAlignment="1">
      <alignment horizontal="right" vertical="center"/>
      <protection/>
    </xf>
    <xf numFmtId="184" fontId="7" fillId="0" borderId="17" xfId="339" applyNumberFormat="1" applyFont="1" applyFill="1" applyBorder="1" applyAlignment="1">
      <alignment horizontal="right" vertical="center"/>
      <protection/>
    </xf>
    <xf numFmtId="184" fontId="7" fillId="0" borderId="20" xfId="339" applyNumberFormat="1" applyFont="1" applyFill="1" applyBorder="1" applyAlignment="1">
      <alignment horizontal="right" vertical="center"/>
      <protection/>
    </xf>
    <xf numFmtId="0" fontId="3" fillId="0" borderId="0" xfId="356" applyFont="1" applyAlignment="1">
      <alignment horizontal="center"/>
      <protection/>
    </xf>
    <xf numFmtId="0" fontId="7" fillId="0" borderId="0" xfId="356" applyFont="1" applyFill="1" applyAlignment="1">
      <alignment horizontal="center"/>
      <protection/>
    </xf>
    <xf numFmtId="0" fontId="7" fillId="0" borderId="22" xfId="356" applyFont="1" applyFill="1" applyBorder="1" applyAlignment="1">
      <alignment horizontal="center" vertical="center" wrapText="1"/>
      <protection/>
    </xf>
    <xf numFmtId="0" fontId="7" fillId="0" borderId="23" xfId="356" applyFont="1" applyFill="1" applyBorder="1" applyAlignment="1">
      <alignment horizontal="center" vertical="center" wrapText="1"/>
      <protection/>
    </xf>
    <xf numFmtId="0" fontId="4" fillId="0" borderId="16" xfId="339" applyFont="1" applyFill="1" applyBorder="1" applyAlignment="1">
      <alignment horizontal="center" vertical="center"/>
      <protection/>
    </xf>
    <xf numFmtId="183" fontId="4" fillId="0" borderId="13" xfId="339" applyNumberFormat="1" applyFont="1" applyFill="1" applyBorder="1" applyAlignment="1">
      <alignment horizontal="center" vertical="center"/>
      <protection/>
    </xf>
    <xf numFmtId="184" fontId="4" fillId="0" borderId="17" xfId="329" applyNumberFormat="1" applyFont="1" applyFill="1" applyBorder="1" applyAlignment="1">
      <alignment horizontal="right" vertical="center"/>
      <protection/>
    </xf>
    <xf numFmtId="0" fontId="20" fillId="0" borderId="0" xfId="356" applyFont="1">
      <alignment/>
      <protection/>
    </xf>
    <xf numFmtId="0" fontId="4" fillId="0" borderId="13" xfId="339" applyFont="1" applyFill="1" applyBorder="1" applyAlignment="1">
      <alignment horizontal="left" vertical="center" shrinkToFit="1"/>
      <protection/>
    </xf>
    <xf numFmtId="0" fontId="4" fillId="0" borderId="13" xfId="356" applyFont="1" applyFill="1" applyBorder="1" applyAlignment="1">
      <alignment horizontal="center" vertical="center"/>
      <protection/>
    </xf>
    <xf numFmtId="0" fontId="4" fillId="0" borderId="13" xfId="356" applyFont="1" applyFill="1" applyBorder="1" applyAlignment="1">
      <alignment horizontal="right" vertical="center"/>
      <protection/>
    </xf>
    <xf numFmtId="0" fontId="7" fillId="0" borderId="13" xfId="329" applyFont="1" applyFill="1" applyBorder="1" applyAlignment="1">
      <alignment horizontal="center" vertical="center" shrinkToFit="1"/>
      <protection/>
    </xf>
    <xf numFmtId="183" fontId="7" fillId="0" borderId="13" xfId="329" applyNumberFormat="1" applyFont="1" applyFill="1" applyBorder="1" applyAlignment="1">
      <alignment horizontal="center" vertical="center"/>
      <protection/>
    </xf>
    <xf numFmtId="183" fontId="7" fillId="0" borderId="13" xfId="329" applyNumberFormat="1" applyFont="1" applyFill="1" applyBorder="1" applyAlignment="1">
      <alignment horizontal="right" vertical="center"/>
      <protection/>
    </xf>
    <xf numFmtId="184" fontId="7" fillId="0" borderId="17" xfId="329" applyNumberFormat="1" applyFont="1" applyFill="1" applyBorder="1" applyAlignment="1">
      <alignment horizontal="right" vertical="center"/>
      <protection/>
    </xf>
    <xf numFmtId="183" fontId="4" fillId="0" borderId="0" xfId="356" applyNumberFormat="1" applyFont="1">
      <alignment/>
      <protection/>
    </xf>
    <xf numFmtId="179" fontId="7" fillId="0" borderId="13" xfId="329" applyNumberFormat="1" applyFont="1" applyFill="1" applyBorder="1" applyAlignment="1">
      <alignment horizontal="center" vertical="center"/>
      <protection/>
    </xf>
    <xf numFmtId="179" fontId="7" fillId="0" borderId="13" xfId="329" applyNumberFormat="1" applyFont="1" applyFill="1" applyBorder="1" applyAlignment="1">
      <alignment horizontal="right" vertical="center"/>
      <protection/>
    </xf>
    <xf numFmtId="0" fontId="4" fillId="0" borderId="13" xfId="329" applyFont="1" applyFill="1" applyBorder="1" applyAlignment="1">
      <alignment horizontal="center" vertical="center"/>
      <protection/>
    </xf>
    <xf numFmtId="179" fontId="4" fillId="0" borderId="13" xfId="329" applyNumberFormat="1" applyFont="1" applyFill="1" applyBorder="1" applyAlignment="1">
      <alignment horizontal="center" vertical="center"/>
      <protection/>
    </xf>
    <xf numFmtId="0" fontId="4" fillId="0" borderId="18" xfId="356" applyFont="1" applyBorder="1" applyAlignment="1">
      <alignment horizontal="center"/>
      <protection/>
    </xf>
    <xf numFmtId="0" fontId="7" fillId="0" borderId="19" xfId="329" applyFont="1" applyFill="1" applyBorder="1" applyAlignment="1">
      <alignment horizontal="center" vertical="center" shrinkToFit="1"/>
      <protection/>
    </xf>
    <xf numFmtId="183" fontId="7" fillId="0" borderId="19" xfId="356" applyNumberFormat="1" applyFont="1" applyFill="1" applyBorder="1" applyAlignment="1">
      <alignment horizontal="center" vertical="center"/>
      <protection/>
    </xf>
    <xf numFmtId="183" fontId="7" fillId="0" borderId="19" xfId="356" applyNumberFormat="1" applyFont="1" applyFill="1" applyBorder="1" applyAlignment="1">
      <alignment horizontal="right" vertical="center"/>
      <protection/>
    </xf>
    <xf numFmtId="184" fontId="7" fillId="0" borderId="20" xfId="329" applyNumberFormat="1" applyFont="1" applyFill="1" applyBorder="1" applyAlignment="1">
      <alignment horizontal="right" vertical="center"/>
      <protection/>
    </xf>
    <xf numFmtId="0" fontId="4" fillId="0" borderId="0" xfId="346" applyFont="1">
      <alignment/>
      <protection/>
    </xf>
    <xf numFmtId="0" fontId="3" fillId="0" borderId="0" xfId="346">
      <alignment/>
      <protection/>
    </xf>
    <xf numFmtId="0" fontId="7" fillId="0" borderId="0" xfId="346" applyFont="1">
      <alignment/>
      <protection/>
    </xf>
    <xf numFmtId="0" fontId="7" fillId="0" borderId="0" xfId="346" applyFont="1" applyFill="1" applyAlignment="1">
      <alignment horizontal="right"/>
      <protection/>
    </xf>
    <xf numFmtId="0" fontId="7" fillId="0" borderId="21" xfId="346" applyFont="1" applyBorder="1" applyAlignment="1">
      <alignment horizontal="center" vertical="center"/>
      <protection/>
    </xf>
    <xf numFmtId="0" fontId="4" fillId="0" borderId="16" xfId="346" applyFont="1" applyBorder="1" applyAlignment="1">
      <alignment horizontal="center" vertical="center"/>
      <protection/>
    </xf>
    <xf numFmtId="179" fontId="7" fillId="0" borderId="13" xfId="346" applyNumberFormat="1" applyFont="1" applyFill="1" applyBorder="1" applyAlignment="1">
      <alignment horizontal="center" vertical="center"/>
      <protection/>
    </xf>
    <xf numFmtId="179" fontId="7" fillId="0" borderId="13" xfId="346" applyNumberFormat="1" applyFont="1" applyFill="1" applyBorder="1" applyAlignment="1">
      <alignment horizontal="right" vertical="center"/>
      <protection/>
    </xf>
    <xf numFmtId="182" fontId="7" fillId="0" borderId="13" xfId="346" applyNumberFormat="1" applyFont="1" applyFill="1" applyBorder="1" applyAlignment="1">
      <alignment horizontal="right" vertical="center"/>
      <protection/>
    </xf>
    <xf numFmtId="179" fontId="4" fillId="0" borderId="13" xfId="347" applyNumberFormat="1" applyFont="1" applyFill="1" applyBorder="1" applyAlignment="1">
      <alignment horizontal="center" vertical="center"/>
      <protection/>
    </xf>
    <xf numFmtId="182" fontId="4" fillId="0" borderId="13" xfId="346" applyNumberFormat="1" applyFont="1" applyFill="1" applyBorder="1" applyAlignment="1">
      <alignment horizontal="right" vertical="center"/>
      <protection/>
    </xf>
    <xf numFmtId="179" fontId="4" fillId="0" borderId="13" xfId="346" applyNumberFormat="1" applyFont="1" applyFill="1" applyBorder="1" applyAlignment="1">
      <alignment horizontal="center" vertical="center"/>
      <protection/>
    </xf>
    <xf numFmtId="179" fontId="7" fillId="0" borderId="19" xfId="346" applyNumberFormat="1" applyFont="1" applyFill="1" applyBorder="1" applyAlignment="1">
      <alignment horizontal="center" vertical="center"/>
      <protection/>
    </xf>
    <xf numFmtId="179" fontId="7" fillId="0" borderId="19" xfId="346" applyNumberFormat="1" applyFont="1" applyFill="1" applyBorder="1" applyAlignment="1">
      <alignment horizontal="right" vertical="center"/>
      <protection/>
    </xf>
    <xf numFmtId="182" fontId="7" fillId="0" borderId="19" xfId="346" applyNumberFormat="1" applyFont="1" applyFill="1" applyBorder="1" applyAlignment="1">
      <alignment horizontal="right" vertical="center"/>
      <protection/>
    </xf>
    <xf numFmtId="0" fontId="3" fillId="0" borderId="0" xfId="346" applyAlignment="1">
      <alignment horizontal="center" vertical="center"/>
      <protection/>
    </xf>
    <xf numFmtId="0" fontId="4" fillId="0" borderId="0" xfId="346" applyFont="1" applyAlignment="1">
      <alignment horizontal="center" vertical="center"/>
      <protection/>
    </xf>
    <xf numFmtId="188" fontId="4" fillId="0" borderId="0" xfId="346" applyNumberFormat="1" applyFont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3" fillId="0" borderId="0" xfId="346" applyFont="1" applyFill="1" applyAlignment="1">
      <alignment horizontal="center" vertical="center"/>
      <protection/>
    </xf>
    <xf numFmtId="0" fontId="13" fillId="0" borderId="0" xfId="356" applyFont="1" applyFill="1" applyAlignment="1">
      <alignment horizontal="center" vertical="center"/>
      <protection/>
    </xf>
    <xf numFmtId="0" fontId="13" fillId="0" borderId="0" xfId="339" applyFont="1" applyFill="1" applyAlignment="1">
      <alignment horizontal="center"/>
      <protection/>
    </xf>
    <xf numFmtId="0" fontId="7" fillId="0" borderId="21" xfId="339" applyFont="1" applyFill="1" applyBorder="1" applyAlignment="1">
      <alignment horizontal="center" vertical="center"/>
      <protection/>
    </xf>
    <xf numFmtId="0" fontId="7" fillId="0" borderId="29" xfId="339" applyFont="1" applyFill="1" applyBorder="1" applyAlignment="1">
      <alignment horizontal="center" vertical="center"/>
      <protection/>
    </xf>
    <xf numFmtId="0" fontId="7" fillId="0" borderId="22" xfId="339" applyFont="1" applyFill="1" applyBorder="1" applyAlignment="1">
      <alignment horizontal="center" vertical="center"/>
      <protection/>
    </xf>
    <xf numFmtId="0" fontId="7" fillId="0" borderId="23" xfId="339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329" applyFont="1" applyFill="1" applyBorder="1" applyAlignment="1">
      <alignment horizontal="center" vertical="center"/>
      <protection/>
    </xf>
    <xf numFmtId="0" fontId="7" fillId="0" borderId="25" xfId="329" applyFont="1" applyFill="1" applyBorder="1" applyAlignment="1">
      <alignment horizontal="center" vertical="center"/>
      <protection/>
    </xf>
    <xf numFmtId="0" fontId="7" fillId="0" borderId="34" xfId="329" applyFont="1" applyFill="1" applyBorder="1" applyAlignment="1">
      <alignment horizontal="center" vertical="center"/>
      <protection/>
    </xf>
    <xf numFmtId="0" fontId="7" fillId="0" borderId="28" xfId="329" applyFont="1" applyFill="1" applyBorder="1" applyAlignment="1">
      <alignment horizontal="center" vertical="center"/>
      <protection/>
    </xf>
    <xf numFmtId="0" fontId="4" fillId="0" borderId="0" xfId="356" applyFont="1" applyFill="1" applyBorder="1" applyAlignment="1">
      <alignment horizontal="left"/>
      <protection/>
    </xf>
    <xf numFmtId="0" fontId="4" fillId="0" borderId="0" xfId="339" applyFont="1" applyFill="1" applyBorder="1" applyAlignment="1">
      <alignment horizontal="left" vertical="top" wrapText="1"/>
      <protection/>
    </xf>
    <xf numFmtId="0" fontId="4" fillId="0" borderId="0" xfId="339" applyFont="1" applyFill="1" applyAlignment="1">
      <alignment horizontal="left" vertical="top" wrapText="1"/>
      <protection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3" fillId="0" borderId="0" xfId="320" applyFont="1" applyFill="1" applyAlignment="1">
      <alignment horizontal="center" vertical="center" wrapText="1"/>
      <protection/>
    </xf>
    <xf numFmtId="0" fontId="7" fillId="0" borderId="0" xfId="320" applyFont="1" applyFill="1" applyBorder="1" applyAlignment="1">
      <alignment horizontal="left" vertical="center" wrapText="1"/>
      <protection/>
    </xf>
    <xf numFmtId="180" fontId="7" fillId="0" borderId="21" xfId="320" applyNumberFormat="1" applyFont="1" applyFill="1" applyBorder="1" applyAlignment="1">
      <alignment horizontal="center" vertical="center" wrapText="1"/>
      <protection/>
    </xf>
    <xf numFmtId="180" fontId="7" fillId="0" borderId="16" xfId="320" applyNumberFormat="1" applyFont="1" applyFill="1" applyBorder="1" applyAlignment="1">
      <alignment horizontal="center" vertical="center" wrapText="1"/>
      <protection/>
    </xf>
    <xf numFmtId="180" fontId="7" fillId="0" borderId="22" xfId="320" applyNumberFormat="1" applyFont="1" applyFill="1" applyBorder="1" applyAlignment="1">
      <alignment horizontal="center" vertical="center" wrapText="1"/>
      <protection/>
    </xf>
    <xf numFmtId="180" fontId="7" fillId="0" borderId="13" xfId="320" applyNumberFormat="1" applyFont="1" applyFill="1" applyBorder="1" applyAlignment="1">
      <alignment horizontal="center" vertical="center" wrapText="1"/>
      <protection/>
    </xf>
    <xf numFmtId="179" fontId="7" fillId="0" borderId="22" xfId="374" applyNumberFormat="1" applyFont="1" applyFill="1" applyBorder="1" applyAlignment="1">
      <alignment horizontal="center" vertical="center" wrapText="1"/>
      <protection/>
    </xf>
    <xf numFmtId="179" fontId="7" fillId="0" borderId="13" xfId="374" applyNumberFormat="1" applyFont="1" applyFill="1" applyBorder="1" applyAlignment="1">
      <alignment horizontal="center" vertical="center" wrapText="1"/>
      <protection/>
    </xf>
    <xf numFmtId="180" fontId="7" fillId="0" borderId="23" xfId="320" applyNumberFormat="1" applyFont="1" applyFill="1" applyBorder="1" applyAlignment="1">
      <alignment vertical="center" wrapText="1"/>
      <protection/>
    </xf>
    <xf numFmtId="180" fontId="7" fillId="0" borderId="17" xfId="320" applyNumberFormat="1" applyFont="1" applyFill="1" applyBorder="1" applyAlignment="1">
      <alignment vertical="center" wrapText="1"/>
      <protection/>
    </xf>
    <xf numFmtId="0" fontId="5" fillId="0" borderId="0" xfId="222" applyNumberFormat="1" applyFont="1" applyFill="1" applyBorder="1" applyAlignment="1">
      <alignment horizontal="center" vertical="center"/>
    </xf>
    <xf numFmtId="0" fontId="6" fillId="0" borderId="0" xfId="222" applyNumberFormat="1" applyFont="1" applyFill="1" applyBorder="1" applyAlignment="1">
      <alignment horizontal="center" vertical="center"/>
    </xf>
    <xf numFmtId="0" fontId="9" fillId="0" borderId="15" xfId="222" applyFont="1" applyBorder="1" applyAlignment="1">
      <alignment horizontal="center" vertical="center"/>
    </xf>
    <xf numFmtId="0" fontId="9" fillId="0" borderId="25" xfId="222" applyFont="1" applyBorder="1" applyAlignment="1">
      <alignment horizontal="center" vertical="center"/>
    </xf>
    <xf numFmtId="0" fontId="7" fillId="0" borderId="0" xfId="299" applyFont="1" applyBorder="1" applyAlignment="1">
      <alignment horizontal="left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9" fontId="48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vertical="center"/>
    </xf>
  </cellXfs>
  <cellStyles count="53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20% - 强调文字颜色 1" xfId="18"/>
    <cellStyle name="20% - 强调文字颜色 1 2" xfId="19"/>
    <cellStyle name="20% - 强调文字颜色 1 2 2" xfId="20"/>
    <cellStyle name="20% - 强调文字颜色 1 3" xfId="21"/>
    <cellStyle name="20% - 强调文字颜色 1 3 2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2 3 2" xfId="27"/>
    <cellStyle name="20% - 强调文字颜色 3" xfId="28"/>
    <cellStyle name="20% - 强调文字颜色 3 2" xfId="29"/>
    <cellStyle name="20% - 强调文字颜色 3 2 2" xfId="30"/>
    <cellStyle name="20% - 强调文字颜色 3 3" xfId="31"/>
    <cellStyle name="20% - 强调文字颜色 3 3 2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5" xfId="38"/>
    <cellStyle name="20% - 强调文字颜色 5 2" xfId="39"/>
    <cellStyle name="20% - 强调文字颜色 5 2 2" xfId="40"/>
    <cellStyle name="20% - 强调文字颜色 5 3" xfId="41"/>
    <cellStyle name="20% - 强调文字颜色 5 3 2" xfId="42"/>
    <cellStyle name="20% - 强调文字颜色 6" xfId="43"/>
    <cellStyle name="20% - 强调文字颜色 6 2" xfId="44"/>
    <cellStyle name="20% - 强调文字颜色 6 2 2" xfId="45"/>
    <cellStyle name="20% - 强调文字颜色 6 3" xfId="46"/>
    <cellStyle name="20% - 强调文字颜色 6 3 2" xfId="47"/>
    <cellStyle name="40% - 强调文字颜色 1" xfId="48"/>
    <cellStyle name="40% - 强调文字颜色 1 2" xfId="49"/>
    <cellStyle name="40% - 强调文字颜色 1 2 2" xfId="50"/>
    <cellStyle name="40% - 强调文字颜色 1 3" xfId="51"/>
    <cellStyle name="40% - 强调文字颜色 1 3 2" xfId="52"/>
    <cellStyle name="40% - 强调文字颜色 2" xfId="53"/>
    <cellStyle name="40% - 强调文字颜色 2 2" xfId="54"/>
    <cellStyle name="40% - 强调文字颜色 2 2 2" xfId="55"/>
    <cellStyle name="40% - 强调文字颜色 2 3" xfId="56"/>
    <cellStyle name="40% - 强调文字颜色 2 3 2" xfId="57"/>
    <cellStyle name="40% - 强调文字颜色 3" xfId="58"/>
    <cellStyle name="40% - 强调文字颜色 3 2" xfId="59"/>
    <cellStyle name="40% - 强调文字颜色 3 2 2" xfId="60"/>
    <cellStyle name="40% - 强调文字颜色 3 3" xfId="61"/>
    <cellStyle name="40% - 强调文字颜色 3 3 2" xfId="62"/>
    <cellStyle name="40% - 强调文字颜色 4" xfId="63"/>
    <cellStyle name="40% - 强调文字颜色 4 2" xfId="64"/>
    <cellStyle name="40% - 强调文字颜色 4 2 2" xfId="65"/>
    <cellStyle name="40% - 强调文字颜色 4 3" xfId="66"/>
    <cellStyle name="40% - 强调文字颜色 4 3 2" xfId="67"/>
    <cellStyle name="40% - 强调文字颜色 5" xfId="68"/>
    <cellStyle name="40% - 强调文字颜色 5 2" xfId="69"/>
    <cellStyle name="40% - 强调文字颜色 5 2 2" xfId="70"/>
    <cellStyle name="40% - 强调文字颜色 5 3" xfId="71"/>
    <cellStyle name="40% - 强调文字颜色 5 3 2" xfId="72"/>
    <cellStyle name="40% - 强调文字颜色 6" xfId="73"/>
    <cellStyle name="40% - 强调文字颜色 6 2" xfId="74"/>
    <cellStyle name="40% - 强调文字颜色 6 2 2" xfId="75"/>
    <cellStyle name="40% - 强调文字颜色 6 3" xfId="76"/>
    <cellStyle name="40% - 强调文字颜色 6 3 2" xfId="77"/>
    <cellStyle name="60% - 强调文字颜色 1" xfId="78"/>
    <cellStyle name="60% - 强调文字颜色 1 2" xfId="79"/>
    <cellStyle name="60% - 强调文字颜色 1 2 2" xfId="80"/>
    <cellStyle name="60% - 强调文字颜色 1 3" xfId="81"/>
    <cellStyle name="60% - 强调文字颜色 1 3 2" xfId="82"/>
    <cellStyle name="60% - 强调文字颜色 2" xfId="83"/>
    <cellStyle name="60% - 强调文字颜色 2 2" xfId="84"/>
    <cellStyle name="60% - 强调文字颜色 2 2 2" xfId="85"/>
    <cellStyle name="60% - 强调文字颜色 2 3" xfId="86"/>
    <cellStyle name="60% - 强调文字颜色 2 3 2" xfId="87"/>
    <cellStyle name="60% - 强调文字颜色 3" xfId="88"/>
    <cellStyle name="60% - 强调文字颜色 3 2" xfId="89"/>
    <cellStyle name="60% - 强调文字颜色 3 2 2" xfId="90"/>
    <cellStyle name="60% - 强调文字颜色 3 3" xfId="91"/>
    <cellStyle name="60% - 强调文字颜色 3 3 2" xfId="92"/>
    <cellStyle name="60% - 强调文字颜色 4" xfId="93"/>
    <cellStyle name="60% - 强调文字颜色 4 2" xfId="94"/>
    <cellStyle name="60% - 强调文字颜色 4 2 2" xfId="95"/>
    <cellStyle name="60% - 强调文字颜色 4 3" xfId="96"/>
    <cellStyle name="60% - 强调文字颜色 4 3 2" xfId="97"/>
    <cellStyle name="60% - 强调文字颜色 5" xfId="98"/>
    <cellStyle name="60% - 强调文字颜色 5 2" xfId="99"/>
    <cellStyle name="60% - 强调文字颜色 5 2 2" xfId="100"/>
    <cellStyle name="60% - 强调文字颜色 5 3" xfId="101"/>
    <cellStyle name="60% - 强调文字颜色 5 3 2" xfId="102"/>
    <cellStyle name="60% - 强调文字颜色 6" xfId="103"/>
    <cellStyle name="60% - 强调文字颜色 6 2" xfId="104"/>
    <cellStyle name="60% - 强调文字颜色 6 2 2" xfId="105"/>
    <cellStyle name="60% - 强调文字颜色 6 3" xfId="106"/>
    <cellStyle name="60% - 强调文字颜色 6 3 2" xfId="107"/>
    <cellStyle name="Comma[0]_Sheet20" xfId="108"/>
    <cellStyle name="Comma_Sheet20" xfId="109"/>
    <cellStyle name="Currency[0]_Sheet20" xfId="110"/>
    <cellStyle name="Currency_Sheet20" xfId="111"/>
    <cellStyle name="Euro" xfId="112"/>
    <cellStyle name="Euro 2" xfId="113"/>
    <cellStyle name="Euro 2 2" xfId="114"/>
    <cellStyle name="Followed Hyperlink_Sheet20" xfId="115"/>
    <cellStyle name="Hyperlink_Sheet20" xfId="116"/>
    <cellStyle name="no dec" xfId="117"/>
    <cellStyle name="no dec 2" xfId="118"/>
    <cellStyle name="no dec 3" xfId="119"/>
    <cellStyle name="no dec 4" xfId="120"/>
    <cellStyle name="no dec 5" xfId="121"/>
    <cellStyle name="Normal_APR" xfId="122"/>
    <cellStyle name="Percent_Sheet20" xfId="123"/>
    <cellStyle name="Percent" xfId="124"/>
    <cellStyle name="百分比 2" xfId="125"/>
    <cellStyle name="百分比 2 2" xfId="126"/>
    <cellStyle name="百分比 2 2 2" xfId="127"/>
    <cellStyle name="百分比 3" xfId="128"/>
    <cellStyle name="标题" xfId="129"/>
    <cellStyle name="标题 1" xfId="130"/>
    <cellStyle name="标题 1 2" xfId="131"/>
    <cellStyle name="标题 1 2 2" xfId="132"/>
    <cellStyle name="标题 1 3" xfId="133"/>
    <cellStyle name="标题 1 3 2" xfId="134"/>
    <cellStyle name="标题 2" xfId="135"/>
    <cellStyle name="标题 2 2" xfId="136"/>
    <cellStyle name="标题 2 2 2" xfId="137"/>
    <cellStyle name="标题 2 3" xfId="138"/>
    <cellStyle name="标题 2 3 2" xfId="139"/>
    <cellStyle name="标题 3" xfId="140"/>
    <cellStyle name="标题 3 2" xfId="141"/>
    <cellStyle name="标题 3 2 2" xfId="142"/>
    <cellStyle name="标题 3 3" xfId="143"/>
    <cellStyle name="标题 3 3 2" xfId="144"/>
    <cellStyle name="标题 4" xfId="145"/>
    <cellStyle name="标题 4 2" xfId="146"/>
    <cellStyle name="标题 4 2 2" xfId="147"/>
    <cellStyle name="标题 4 3" xfId="148"/>
    <cellStyle name="标题 4 3 2" xfId="149"/>
    <cellStyle name="标题 5" xfId="150"/>
    <cellStyle name="标题 5 2" xfId="151"/>
    <cellStyle name="标题 6" xfId="152"/>
    <cellStyle name="标题 6 2" xfId="153"/>
    <cellStyle name="差" xfId="154"/>
    <cellStyle name="差 2" xfId="155"/>
    <cellStyle name="差 2 2" xfId="156"/>
    <cellStyle name="差 3" xfId="157"/>
    <cellStyle name="差 3 2" xfId="158"/>
    <cellStyle name="差_2013教育局部门预算表（审核稿）" xfId="159"/>
    <cellStyle name="差_2013年公共财政预算调整收支平衡表" xfId="160"/>
    <cellStyle name="差_2013年公共财政预算调整收支平衡表 2" xfId="161"/>
    <cellStyle name="差_2013年公共财政预算调整收支平衡表 2 2" xfId="162"/>
    <cellStyle name="差_2013年公共财政预算调整收支平衡表_2014年调整预算表格" xfId="163"/>
    <cellStyle name="差_2013年公共财政预算调整收支平衡表_关于镇海区2014年预算执行情况和2015年预算草案的报告(表格12.20)(1)" xfId="164"/>
    <cellStyle name="差_2013年公共财政预算调整收支平衡表_关于镇海区2015年预算执行情况和2016年预算草案的报告1.4(1)" xfId="165"/>
    <cellStyle name="差_2013年调整预算表格10.17" xfId="166"/>
    <cellStyle name="差_2013年调整预算表格10.17 2" xfId="167"/>
    <cellStyle name="差_2013年调整预算表格10.17 2 2" xfId="168"/>
    <cellStyle name="差_2013年调整预算表格10.17_2014年调整预算表格" xfId="169"/>
    <cellStyle name="差_2013年调整预算表格10.17_关于镇海区2014年预算执行情况和2015年预算草案的报告(表格12.20)(1)" xfId="170"/>
    <cellStyle name="差_2013年调整预算表格10.17_关于镇海区2015年预算执行情况和2016年预算草案的报告1.4(1)" xfId="171"/>
    <cellStyle name="差_2013年项目支出明细表(正稿12.18)" xfId="172"/>
    <cellStyle name="差_2014年度项目支出表11.15" xfId="173"/>
    <cellStyle name="差_2014年度项目支出预算汇总表(汇总)" xfId="174"/>
    <cellStyle name="差_2014年度项目支出预算汇总表(汇总11.11)" xfId="175"/>
    <cellStyle name="差_2014年调整预算(行财科汇总）(1)" xfId="176"/>
    <cellStyle name="差_2014年调整预算表格" xfId="177"/>
    <cellStyle name="差_2014年一次性项目表" xfId="178"/>
    <cellStyle name="差_2014年一次性项目表_2014年度项目支出表11.15" xfId="179"/>
    <cellStyle name="差_2014年一次性项目表_2014年度项目支出预算汇总表(汇总11.11)" xfId="180"/>
    <cellStyle name="差_2014年一次性项目表_一次性表修改12.5" xfId="181"/>
    <cellStyle name="差_2014年政府性基金预算收支表" xfId="182"/>
    <cellStyle name="差_2014年政府性基金预算收支表 2" xfId="183"/>
    <cellStyle name="差_2014年政府性基金预算收支表 2 2" xfId="184"/>
    <cellStyle name="差_2014年政府性基金预算收支表_关于镇海区2014年预算执行情况和2015年预算草案的报告(表格12.20)(1)" xfId="185"/>
    <cellStyle name="差_2014年政府性基金预算收支表_关于镇海区2015年预算执行情况和2016年预算草案的报告1.4(1)" xfId="186"/>
    <cellStyle name="差_2014年专项资金财力情况表11.12" xfId="187"/>
    <cellStyle name="差_2016年调整预算表格（正式稿）" xfId="188"/>
    <cellStyle name="差_Sheet20" xfId="189"/>
    <cellStyle name="差_查询表11.12" xfId="190"/>
    <cellStyle name="差_二○一六年政府性基金收支预算表" xfId="191"/>
    <cellStyle name="差_二○一六年政府性基金收支预算表_关于镇海区2015年预算执行情况和2016年预算草案的报告1.4(1)" xfId="192"/>
    <cellStyle name="差_发改" xfId="193"/>
    <cellStyle name="差_发改 2" xfId="194"/>
    <cellStyle name="差_发改 2 2" xfId="195"/>
    <cellStyle name="差_发改 3" xfId="196"/>
    <cellStyle name="差_发改_2016年调整预算表格（正式稿）" xfId="197"/>
    <cellStyle name="差_发改_关于镇海区2015年预算执行情况和2016年预算草案的报告1.4(1)" xfId="198"/>
    <cellStyle name="差_公积金" xfId="199"/>
    <cellStyle name="差_公积金 2" xfId="200"/>
    <cellStyle name="差_公积金 2 2" xfId="201"/>
    <cellStyle name="差_公积金 3" xfId="202"/>
    <cellStyle name="差_公积金_2016年调整预算表格（正式稿）" xfId="203"/>
    <cellStyle name="差_公积金_关于镇海区2015年预算执行情况和2016年预算草案的报告1.4(1)" xfId="204"/>
    <cellStyle name="差_关于镇海区2014年预算执行情况和2015年预算草案的报告(表格12.20)(1)" xfId="205"/>
    <cellStyle name="差_关于镇海区2014年预算执行情况和2015年预算草案的报告1.19" xfId="206"/>
    <cellStyle name="差_关于镇海区2014年预算执行情况和2015年预算草案的报告1.19_关于镇海区2015年预算执行情况和2016年预算草案的报告1.4(1)" xfId="207"/>
    <cellStyle name="差_关于镇海区2015年预算执行情况和2016年预算草案的报告1.4(1)" xfId="208"/>
    <cellStyle name="差_核对表" xfId="209"/>
    <cellStyle name="差_可用财力" xfId="210"/>
    <cellStyle name="差_社会保险基金收支预算调整表" xfId="211"/>
    <cellStyle name="差_下发正稿(汇总)" xfId="212"/>
    <cellStyle name="差_下发正稿(汇总) 2" xfId="213"/>
    <cellStyle name="差_一般预算" xfId="214"/>
    <cellStyle name="差_一般预算 2" xfId="215"/>
    <cellStyle name="差_一次性表修改12.5" xfId="216"/>
    <cellStyle name="差_预算草案的表格(报人大）" xfId="217"/>
    <cellStyle name="差_预算草案的表格(报人大） 2" xfId="218"/>
    <cellStyle name="差_预算草案的表格(报人大） 2 2" xfId="219"/>
    <cellStyle name="差_预算草案的表格(报人大）_关于镇海区2014年预算执行情况和2015年预算草案的报告(表格12.20)(1)" xfId="220"/>
    <cellStyle name="差_预算草案的表格(报人大）_关于镇海区2015年预算执行情况和2016年预算草案的报告1.4(1)" xfId="221"/>
    <cellStyle name="常规 10" xfId="222"/>
    <cellStyle name="常规 10 2" xfId="223"/>
    <cellStyle name="常规 10 2 2" xfId="224"/>
    <cellStyle name="常规 10 2 2 2" xfId="225"/>
    <cellStyle name="常规 10 2 2 2 2" xfId="226"/>
    <cellStyle name="常规 10 2 2 2 2 2" xfId="227"/>
    <cellStyle name="常规 10 2 2 2 2 2 2" xfId="228"/>
    <cellStyle name="常规 10 3" xfId="229"/>
    <cellStyle name="常规 10 4" xfId="230"/>
    <cellStyle name="常规 10 4 2" xfId="231"/>
    <cellStyle name="常规 10_2016年调整预算表格（正式稿）" xfId="232"/>
    <cellStyle name="常规 11" xfId="233"/>
    <cellStyle name="常规 12" xfId="234"/>
    <cellStyle name="常规 12 2" xfId="235"/>
    <cellStyle name="常规 13" xfId="236"/>
    <cellStyle name="常规 13 2" xfId="237"/>
    <cellStyle name="常规 13 2 2" xfId="238"/>
    <cellStyle name="常规 13 2 2 2" xfId="239"/>
    <cellStyle name="常规 13 2 2 2 2" xfId="240"/>
    <cellStyle name="常规 13 2 2 2 2 2" xfId="241"/>
    <cellStyle name="常规 14" xfId="242"/>
    <cellStyle name="常规 14 2" xfId="243"/>
    <cellStyle name="常规 14 3" xfId="244"/>
    <cellStyle name="常规 14 3 2" xfId="245"/>
    <cellStyle name="常规 14 4" xfId="246"/>
    <cellStyle name="常规 15" xfId="247"/>
    <cellStyle name="常规 15 2" xfId="248"/>
    <cellStyle name="常规 15 3" xfId="249"/>
    <cellStyle name="常规 16" xfId="250"/>
    <cellStyle name="常规 17" xfId="251"/>
    <cellStyle name="常规 18" xfId="252"/>
    <cellStyle name="常规 19" xfId="253"/>
    <cellStyle name="常规 2" xfId="254"/>
    <cellStyle name="常规 2 10" xfId="255"/>
    <cellStyle name="常规 2 11" xfId="256"/>
    <cellStyle name="常规 2 12" xfId="257"/>
    <cellStyle name="常规 2 13" xfId="258"/>
    <cellStyle name="常规 2 14" xfId="259"/>
    <cellStyle name="常规 2 2" xfId="260"/>
    <cellStyle name="常规 2 3" xfId="261"/>
    <cellStyle name="常规 2 4" xfId="262"/>
    <cellStyle name="常规 2 4 2" xfId="263"/>
    <cellStyle name="常规 2 4 2 2" xfId="264"/>
    <cellStyle name="常规 2 4 2 2 2" xfId="265"/>
    <cellStyle name="常规 2 4 2 2 2 2" xfId="266"/>
    <cellStyle name="常规 2 4 2 2 2 2 2" xfId="267"/>
    <cellStyle name="常规 2 4 2 2 2 2 3" xfId="268"/>
    <cellStyle name="常规 2 4 3" xfId="269"/>
    <cellStyle name="常规 2 4 3 2" xfId="270"/>
    <cellStyle name="常规 2 4 4" xfId="271"/>
    <cellStyle name="常规 2 4_2014年调整预算表格" xfId="272"/>
    <cellStyle name="常规 2 5" xfId="273"/>
    <cellStyle name="常规 2 5 2" xfId="274"/>
    <cellStyle name="常规 2 5 3" xfId="275"/>
    <cellStyle name="常规 2 6" xfId="276"/>
    <cellStyle name="常规 2 6 2" xfId="277"/>
    <cellStyle name="常规 2 7" xfId="278"/>
    <cellStyle name="常规 2 8" xfId="279"/>
    <cellStyle name="常规 2 9" xfId="280"/>
    <cellStyle name="常规 2_2014年调整预算表格" xfId="281"/>
    <cellStyle name="常规 20" xfId="282"/>
    <cellStyle name="常规 21" xfId="283"/>
    <cellStyle name="常规 22" xfId="284"/>
    <cellStyle name="常规 23" xfId="285"/>
    <cellStyle name="常规 23 2" xfId="286"/>
    <cellStyle name="常规 23 2 2" xfId="287"/>
    <cellStyle name="常规 23 2 3" xfId="288"/>
    <cellStyle name="常规 23 2 3 2" xfId="289"/>
    <cellStyle name="常规 23 2_社会保险基金收支预算调整表" xfId="290"/>
    <cellStyle name="常规 23 3" xfId="291"/>
    <cellStyle name="常规 23 3 2" xfId="292"/>
    <cellStyle name="常规 24" xfId="293"/>
    <cellStyle name="常规 25" xfId="294"/>
    <cellStyle name="常规 26" xfId="295"/>
    <cellStyle name="常规 26 2" xfId="296"/>
    <cellStyle name="常规 27" xfId="297"/>
    <cellStyle name="常规 27 2" xfId="298"/>
    <cellStyle name="常规 27 3" xfId="299"/>
    <cellStyle name="常规 28" xfId="300"/>
    <cellStyle name="常规 29" xfId="301"/>
    <cellStyle name="常规 3" xfId="302"/>
    <cellStyle name="常规 3 10" xfId="303"/>
    <cellStyle name="常规 3 11" xfId="304"/>
    <cellStyle name="常规 3 12" xfId="305"/>
    <cellStyle name="常规 3 2" xfId="306"/>
    <cellStyle name="常规 3 2 2" xfId="307"/>
    <cellStyle name="常规 3 2 2 2" xfId="308"/>
    <cellStyle name="常规 3 2 2 2 2" xfId="309"/>
    <cellStyle name="常规 3 2 2 2 2 2" xfId="310"/>
    <cellStyle name="常规 3 2 2 2 2 2 2" xfId="311"/>
    <cellStyle name="常规 3 2 2 2 2 3" xfId="312"/>
    <cellStyle name="常规 3 2 2 2 3" xfId="313"/>
    <cellStyle name="常规 3 2 2 2 3 2" xfId="314"/>
    <cellStyle name="常规 3 2 2 2 3 2 2" xfId="315"/>
    <cellStyle name="常规 3 2 2 2 3 3" xfId="316"/>
    <cellStyle name="常规 3 2 2_关于镇海区2014年预算执行情况和2015年预算草案的报告(表格12.20)(1)" xfId="317"/>
    <cellStyle name="常规 3 2_2014年度项目支出表11.15" xfId="318"/>
    <cellStyle name="常规 3 2_2014年度项目支出表11.15 3 2" xfId="319"/>
    <cellStyle name="常规 3 2_2014年度项目支出预算汇总表(汇总11.11) 2 3" xfId="320"/>
    <cellStyle name="常规 3 3" xfId="321"/>
    <cellStyle name="常规 3 3 2" xfId="322"/>
    <cellStyle name="常规 3 3 2 2" xfId="323"/>
    <cellStyle name="常规 3 4" xfId="324"/>
    <cellStyle name="常规 3 4 2" xfId="325"/>
    <cellStyle name="常规 3 4 2 2" xfId="326"/>
    <cellStyle name="常规 3 4 2 2 2" xfId="327"/>
    <cellStyle name="常规 3 4 2 3" xfId="328"/>
    <cellStyle name="常规 3 4 3" xfId="329"/>
    <cellStyle name="常规 3 4 3 2" xfId="330"/>
    <cellStyle name="常规 3 4 3 2 2" xfId="331"/>
    <cellStyle name="常规 3 4 3 2 2 2" xfId="332"/>
    <cellStyle name="常规 3 4 3 2 3" xfId="333"/>
    <cellStyle name="常规 3 4 3 2 4" xfId="334"/>
    <cellStyle name="常规 3 4 3 2 4 2" xfId="335"/>
    <cellStyle name="常规 3 4 3 2 4 2 2" xfId="336"/>
    <cellStyle name="常规 3 4 3 2 4 2 2 2" xfId="337"/>
    <cellStyle name="常规 3 4 3 2_关于镇海区2015年预算执行情况和2016年预算草案的报告1.4(1)" xfId="338"/>
    <cellStyle name="常规 3 4 3 2_关于镇海区2015年预算执行情况和2016年预算草案的报告1.4(1) 2" xfId="339"/>
    <cellStyle name="常规 3 4 3 2_关于镇海区2015年预算执行情况和2016年预算草案的报告1.4(1) 2 2" xfId="340"/>
    <cellStyle name="常规 3 4 3 3" xfId="341"/>
    <cellStyle name="常规 3 4 3 3 2" xfId="342"/>
    <cellStyle name="常规 3 4 3 4" xfId="343"/>
    <cellStyle name="常规 3 4 3 4 2" xfId="344"/>
    <cellStyle name="常规 3 4 3 5" xfId="345"/>
    <cellStyle name="常规 3 4 3_2016年调整预算表格（正式稿）" xfId="346"/>
    <cellStyle name="常规 3 4 3_2016年调整预算表格（正式稿） 2" xfId="347"/>
    <cellStyle name="常规 3 4 4" xfId="348"/>
    <cellStyle name="常规 3 4 4 2" xfId="349"/>
    <cellStyle name="常规 3 4_关于镇海区2015年预算执行情况和2016年预算草案的报告1.4(1)" xfId="350"/>
    <cellStyle name="常规 3 5" xfId="351"/>
    <cellStyle name="常规 3 6" xfId="352"/>
    <cellStyle name="常规 3 6 2" xfId="353"/>
    <cellStyle name="常规 3 6 2 2" xfId="354"/>
    <cellStyle name="常规 3 7" xfId="355"/>
    <cellStyle name="常规 3 8" xfId="356"/>
    <cellStyle name="常规 3 9" xfId="357"/>
    <cellStyle name="常规 30" xfId="358"/>
    <cellStyle name="常规 31" xfId="359"/>
    <cellStyle name="常规 32" xfId="360"/>
    <cellStyle name="常规 33" xfId="361"/>
    <cellStyle name="常规 34" xfId="362"/>
    <cellStyle name="常规 4" xfId="363"/>
    <cellStyle name="常规 4 2" xfId="364"/>
    <cellStyle name="常规 4 2 2" xfId="365"/>
    <cellStyle name="常规 4 2 2 2" xfId="366"/>
    <cellStyle name="常规 4 2 2 3" xfId="367"/>
    <cellStyle name="常规 4 2 2 3 2" xfId="368"/>
    <cellStyle name="常规 4 2 2 3_社会保险基金收支预算调整表" xfId="369"/>
    <cellStyle name="常规 4 2 2_社会保险基金收支预算调整表" xfId="370"/>
    <cellStyle name="常规 4 2_2016年调整预算表格（正式稿）" xfId="371"/>
    <cellStyle name="常规 4 3" xfId="372"/>
    <cellStyle name="常规 4_2014年度项目支出预算汇总表(汇总11.11) 2 2" xfId="373"/>
    <cellStyle name="常规 4_2014年度项目支出预算汇总表(汇总11.11) 2 2 2 2" xfId="374"/>
    <cellStyle name="常规 5" xfId="375"/>
    <cellStyle name="常规 6" xfId="376"/>
    <cellStyle name="常规 6 2" xfId="377"/>
    <cellStyle name="常规 6 2 2" xfId="378"/>
    <cellStyle name="常规 7" xfId="379"/>
    <cellStyle name="常规 8" xfId="380"/>
    <cellStyle name="常规 8 2" xfId="381"/>
    <cellStyle name="常规 8 2 2" xfId="382"/>
    <cellStyle name="常规 9" xfId="383"/>
    <cellStyle name="常规 9 2" xfId="384"/>
    <cellStyle name="Hyperlink" xfId="385"/>
    <cellStyle name="好" xfId="386"/>
    <cellStyle name="好 2" xfId="387"/>
    <cellStyle name="好 2 2" xfId="388"/>
    <cellStyle name="好 3" xfId="389"/>
    <cellStyle name="好 3 2" xfId="390"/>
    <cellStyle name="好_2013教育局部门预算表（审核稿）" xfId="391"/>
    <cellStyle name="好_2013年公共财政预算调整收支平衡表" xfId="392"/>
    <cellStyle name="好_2013年公共财政预算调整收支平衡表 2" xfId="393"/>
    <cellStyle name="好_2013年公共财政预算调整收支平衡表 2 2" xfId="394"/>
    <cellStyle name="好_2013年公共财政预算调整收支平衡表_2014年调整预算表格" xfId="395"/>
    <cellStyle name="好_2013年公共财政预算调整收支平衡表_关于镇海区2014年预算执行情况和2015年预算草案的报告(表格12.20)(1)" xfId="396"/>
    <cellStyle name="好_2013年公共财政预算调整收支平衡表_关于镇海区2015年预算执行情况和2016年预算草案的报告1.4(1)" xfId="397"/>
    <cellStyle name="好_2013年调整预算表格10.17" xfId="398"/>
    <cellStyle name="好_2013年调整预算表格10.17 2" xfId="399"/>
    <cellStyle name="好_2013年调整预算表格10.17 2 2" xfId="400"/>
    <cellStyle name="好_2013年调整预算表格10.17_2014年调整预算表格" xfId="401"/>
    <cellStyle name="好_2013年调整预算表格10.17_关于镇海区2014年预算执行情况和2015年预算草案的报告(表格12.20)(1)" xfId="402"/>
    <cellStyle name="好_2013年调整预算表格10.17_关于镇海区2015年预算执行情况和2016年预算草案的报告1.4(1)" xfId="403"/>
    <cellStyle name="好_2013年项目支出明细表(正稿12.18)" xfId="404"/>
    <cellStyle name="好_2014年度项目支出表11.15" xfId="405"/>
    <cellStyle name="好_2014年度项目支出预算汇总表(汇总)" xfId="406"/>
    <cellStyle name="好_2014年度项目支出预算汇总表(汇总11.11)" xfId="407"/>
    <cellStyle name="好_2014年调整预算(行财科汇总）(1)" xfId="408"/>
    <cellStyle name="好_2014年调整预算表格" xfId="409"/>
    <cellStyle name="好_2014年一次性项目表" xfId="410"/>
    <cellStyle name="好_2014年一次性项目表_2014年度项目支出表11.15" xfId="411"/>
    <cellStyle name="好_2014年一次性项目表_2014年度项目支出预算汇总表(汇总11.11)" xfId="412"/>
    <cellStyle name="好_2014年一次性项目表_一次性表修改12.5" xfId="413"/>
    <cellStyle name="好_2014年政府性基金预算收支表" xfId="414"/>
    <cellStyle name="好_2014年政府性基金预算收支表 2" xfId="415"/>
    <cellStyle name="好_2014年政府性基金预算收支表 2 2" xfId="416"/>
    <cellStyle name="好_2014年政府性基金预算收支表_关于镇海区2014年预算执行情况和2015年预算草案的报告(表格12.20)(1)" xfId="417"/>
    <cellStyle name="好_2014年政府性基金预算收支表_关于镇海区2015年预算执行情况和2016年预算草案的报告1.4(1)" xfId="418"/>
    <cellStyle name="好_2014年专项资金财力情况表11.12" xfId="419"/>
    <cellStyle name="好_2016年调整预算表格（正式稿）" xfId="420"/>
    <cellStyle name="好_Sheet20" xfId="421"/>
    <cellStyle name="好_查询表11.12" xfId="422"/>
    <cellStyle name="好_二○一六年政府性基金收支预算表" xfId="423"/>
    <cellStyle name="好_二○一六年政府性基金收支预算表_关于镇海区2015年预算执行情况和2016年预算草案的报告1.4(1)" xfId="424"/>
    <cellStyle name="好_发改" xfId="425"/>
    <cellStyle name="好_发改 2" xfId="426"/>
    <cellStyle name="好_发改 2 2" xfId="427"/>
    <cellStyle name="好_发改 3" xfId="428"/>
    <cellStyle name="好_发改_2016年调整预算表格（正式稿）" xfId="429"/>
    <cellStyle name="好_发改_关于镇海区2015年预算执行情况和2016年预算草案的报告1.4(1)" xfId="430"/>
    <cellStyle name="好_公积金" xfId="431"/>
    <cellStyle name="好_公积金 2" xfId="432"/>
    <cellStyle name="好_公积金 2 2" xfId="433"/>
    <cellStyle name="好_公积金 3" xfId="434"/>
    <cellStyle name="好_公积金_2016年调整预算表格（正式稿）" xfId="435"/>
    <cellStyle name="好_公积金_关于镇海区2015年预算执行情况和2016年预算草案的报告1.4(1)" xfId="436"/>
    <cellStyle name="好_关于镇海区2014年预算执行情况和2015年预算草案的报告(表格12.20)(1)" xfId="437"/>
    <cellStyle name="好_关于镇海区2014年预算执行情况和2015年预算草案的报告1.19" xfId="438"/>
    <cellStyle name="好_关于镇海区2014年预算执行情况和2015年预算草案的报告1.19_关于镇海区2015年预算执行情况和2016年预算草案的报告1.4(1)" xfId="439"/>
    <cellStyle name="好_关于镇海区2015年预算执行情况和2016年预算草案的报告1.4(1)" xfId="440"/>
    <cellStyle name="好_核对表" xfId="441"/>
    <cellStyle name="好_可用财力" xfId="442"/>
    <cellStyle name="好_社会保险基金收支预算调整表" xfId="443"/>
    <cellStyle name="好_下发正稿(汇总)" xfId="444"/>
    <cellStyle name="好_下发正稿(汇总) 2" xfId="445"/>
    <cellStyle name="好_一般预算" xfId="446"/>
    <cellStyle name="好_一般预算 2" xfId="447"/>
    <cellStyle name="好_一次性表修改12.5" xfId="448"/>
    <cellStyle name="好_预算草案的表格(报人大）" xfId="449"/>
    <cellStyle name="好_预算草案的表格(报人大） 2" xfId="450"/>
    <cellStyle name="好_预算草案的表格(报人大） 2 2" xfId="451"/>
    <cellStyle name="好_预算草案的表格(报人大）_关于镇海区2014年预算执行情况和2015年预算草案的报告(表格12.20)(1)" xfId="452"/>
    <cellStyle name="好_预算草案的表格(报人大）_关于镇海区2015年预算执行情况和2016年预算草案的报告1.4(1)" xfId="453"/>
    <cellStyle name="汇总" xfId="454"/>
    <cellStyle name="汇总 2" xfId="455"/>
    <cellStyle name="汇总 2 2" xfId="456"/>
    <cellStyle name="汇总 3" xfId="457"/>
    <cellStyle name="汇总 3 2" xfId="458"/>
    <cellStyle name="Currency" xfId="459"/>
    <cellStyle name="Currency [0]" xfId="460"/>
    <cellStyle name="计算" xfId="461"/>
    <cellStyle name="计算 2" xfId="462"/>
    <cellStyle name="计算 2 2" xfId="463"/>
    <cellStyle name="计算 3" xfId="464"/>
    <cellStyle name="计算 3 2" xfId="465"/>
    <cellStyle name="检查单元格" xfId="466"/>
    <cellStyle name="检查单元格 2" xfId="467"/>
    <cellStyle name="检查单元格 2 2" xfId="468"/>
    <cellStyle name="检查单元格 3" xfId="469"/>
    <cellStyle name="检查单元格 3 2" xfId="470"/>
    <cellStyle name="解释性文本" xfId="471"/>
    <cellStyle name="解释性文本 2" xfId="472"/>
    <cellStyle name="解释性文本 2 2" xfId="473"/>
    <cellStyle name="解释性文本 3" xfId="474"/>
    <cellStyle name="解释性文本 3 2" xfId="475"/>
    <cellStyle name="警告文本" xfId="476"/>
    <cellStyle name="警告文本 2" xfId="477"/>
    <cellStyle name="警告文本 2 2" xfId="478"/>
    <cellStyle name="警告文本 3" xfId="479"/>
    <cellStyle name="警告文本 3 2" xfId="480"/>
    <cellStyle name="链接单元格" xfId="481"/>
    <cellStyle name="链接单元格 2" xfId="482"/>
    <cellStyle name="链接单元格 2 2" xfId="483"/>
    <cellStyle name="链接单元格 3" xfId="484"/>
    <cellStyle name="链接单元格 3 2" xfId="485"/>
    <cellStyle name="普通_97-917" xfId="486"/>
    <cellStyle name="千分位[0]_laroux" xfId="487"/>
    <cellStyle name="千分位_97-917" xfId="488"/>
    <cellStyle name="千位[0]_1" xfId="489"/>
    <cellStyle name="千位_1" xfId="490"/>
    <cellStyle name="Comma" xfId="491"/>
    <cellStyle name="千位分隔 2" xfId="492"/>
    <cellStyle name="千位分隔 2 2" xfId="493"/>
    <cellStyle name="千位分隔 2 2 2" xfId="494"/>
    <cellStyle name="千位分隔 3" xfId="495"/>
    <cellStyle name="千位分隔 3 2" xfId="496"/>
    <cellStyle name="千位分隔 3 2 2" xfId="497"/>
    <cellStyle name="Comma [0]" xfId="498"/>
    <cellStyle name="强调文字颜色 1" xfId="499"/>
    <cellStyle name="强调文字颜色 1 2" xfId="500"/>
    <cellStyle name="强调文字颜色 1 2 2" xfId="501"/>
    <cellStyle name="强调文字颜色 1 3" xfId="502"/>
    <cellStyle name="强调文字颜色 1 3 2" xfId="503"/>
    <cellStyle name="强调文字颜色 2" xfId="504"/>
    <cellStyle name="强调文字颜色 2 2" xfId="505"/>
    <cellStyle name="强调文字颜色 2 2 2" xfId="506"/>
    <cellStyle name="强调文字颜色 2 3" xfId="507"/>
    <cellStyle name="强调文字颜色 2 3 2" xfId="508"/>
    <cellStyle name="强调文字颜色 3" xfId="509"/>
    <cellStyle name="强调文字颜色 3 2" xfId="510"/>
    <cellStyle name="强调文字颜色 3 2 2" xfId="511"/>
    <cellStyle name="强调文字颜色 3 3" xfId="512"/>
    <cellStyle name="强调文字颜色 3 3 2" xfId="513"/>
    <cellStyle name="强调文字颜色 4" xfId="514"/>
    <cellStyle name="强调文字颜色 4 2" xfId="515"/>
    <cellStyle name="强调文字颜色 4 2 2" xfId="516"/>
    <cellStyle name="强调文字颜色 4 3" xfId="517"/>
    <cellStyle name="强调文字颜色 4 3 2" xfId="518"/>
    <cellStyle name="强调文字颜色 5" xfId="519"/>
    <cellStyle name="强调文字颜色 5 2" xfId="520"/>
    <cellStyle name="强调文字颜色 5 2 2" xfId="521"/>
    <cellStyle name="强调文字颜色 5 3" xfId="522"/>
    <cellStyle name="强调文字颜色 5 3 2" xfId="523"/>
    <cellStyle name="强调文字颜色 6" xfId="524"/>
    <cellStyle name="强调文字颜色 6 2" xfId="525"/>
    <cellStyle name="强调文字颜色 6 2 2" xfId="526"/>
    <cellStyle name="强调文字颜色 6 3" xfId="527"/>
    <cellStyle name="强调文字颜色 6 3 2" xfId="528"/>
    <cellStyle name="适中" xfId="529"/>
    <cellStyle name="适中 2" xfId="530"/>
    <cellStyle name="适中 2 2" xfId="531"/>
    <cellStyle name="适中 3" xfId="532"/>
    <cellStyle name="适中 3 2" xfId="533"/>
    <cellStyle name="输出" xfId="534"/>
    <cellStyle name="输出 2" xfId="535"/>
    <cellStyle name="输出 2 2" xfId="536"/>
    <cellStyle name="输出 3" xfId="537"/>
    <cellStyle name="输出 3 2" xfId="538"/>
    <cellStyle name="输入" xfId="539"/>
    <cellStyle name="输入 2" xfId="540"/>
    <cellStyle name="输入 2 2" xfId="541"/>
    <cellStyle name="输入 3" xfId="542"/>
    <cellStyle name="输入 3 2" xfId="543"/>
    <cellStyle name="样式 1" xfId="544"/>
    <cellStyle name="Followed Hyperlink" xfId="545"/>
    <cellStyle name="注释" xfId="546"/>
    <cellStyle name="注释 2" xfId="547"/>
    <cellStyle name="注释 2 2" xfId="548"/>
    <cellStyle name="注释 3" xfId="549"/>
    <cellStyle name="注释 3 2" xfId="5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39044;&#31639;&#25253;&#20154;&#22823;&#36130;&#25919;&#24037;&#22996;%20(12.12)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&#30424;\&#39044;&#31639;&#31649;&#29702;\2017&#39044;&#31639;\&#39044;&#31639;&#31649;&#29702;\2015&#24180;&#35843;&#25972;&#39044;&#31639;&#21644;2016&#24180;&#37096;&#38376;&#39044;&#31639;\2016&#37096;&#38376;&#39044;&#31639;&#65288;&#27491;&#31295;&#65289;\2016&#24180;&#25919;&#24220;&#39044;&#31639;\2016&#39044;&#31639;&#27491;&#31295;\2016&#24180;&#39033;&#30446;&#25903;&#20986;\&#26032;&#24314;&#25991;&#20214;&#22841;%20(2)\&#39044;&#31639;&#31649;&#29702;\2014&#24180;&#24230;&#39044;&#31639;2014-01-03\&#21387;&#32553;&#29256;12.06\&#21306;&#20154;&#22823;&#25253;&#21578;\2014&#24180;&#39044;&#31639;&#33609;&#26696;&#30340;&#34920;&#26684;(&#25253;&#20154;&#22823;12.1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一般公共预算收入"/>
      <sheetName val="2019年一般公共预算支出"/>
      <sheetName val="2019年基金收支预算表 "/>
      <sheetName val="2019年国有资本经营预算收支预算表 "/>
      <sheetName val="2019社保基金预算执行"/>
      <sheetName val="2020年一般公共预算收入"/>
      <sheetName val="2020年一般公共预算支出"/>
      <sheetName val="2020年基金收支预算表"/>
      <sheetName val="2020年国有资本经营预算收支预算表"/>
      <sheetName val="2020年社保基金预算"/>
      <sheetName val="财政支出预算安排明细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"/>
      <sheetName val="表七"/>
      <sheetName val="一次来源"/>
      <sheetName val="一次来源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L20" sqref="L20"/>
    </sheetView>
  </sheetViews>
  <sheetFormatPr defaultColWidth="9.00390625" defaultRowHeight="13.5"/>
  <cols>
    <col min="1" max="1" width="5.25390625" style="177" customWidth="1"/>
    <col min="2" max="2" width="28.375" style="177" customWidth="1"/>
    <col min="3" max="3" width="16.25390625" style="178" hidden="1" customWidth="1"/>
    <col min="4" max="4" width="16.25390625" style="178" customWidth="1"/>
    <col min="5" max="5" width="17.625" style="178" customWidth="1"/>
    <col min="6" max="6" width="13.00390625" style="177" customWidth="1"/>
    <col min="7" max="7" width="8.125" style="177" hidden="1" customWidth="1"/>
    <col min="8" max="9" width="0" style="294" hidden="1" customWidth="1"/>
    <col min="10" max="10" width="9.375" style="294" hidden="1" customWidth="1"/>
    <col min="11" max="16384" width="9.00390625" style="280" customWidth="1"/>
  </cols>
  <sheetData>
    <row r="1" spans="1:7" ht="31.5" customHeight="1">
      <c r="A1" s="301" t="s">
        <v>0</v>
      </c>
      <c r="B1" s="301"/>
      <c r="C1" s="301"/>
      <c r="D1" s="301"/>
      <c r="E1" s="301"/>
      <c r="F1" s="301"/>
      <c r="G1" s="301"/>
    </row>
    <row r="2" spans="1:10" s="279" customFormat="1" ht="15.75" customHeight="1">
      <c r="A2" s="281" t="s">
        <v>1</v>
      </c>
      <c r="B2" s="180"/>
      <c r="C2" s="181"/>
      <c r="D2" s="181"/>
      <c r="E2" s="181"/>
      <c r="F2" s="282" t="s">
        <v>2</v>
      </c>
      <c r="G2" s="282"/>
      <c r="H2" s="295"/>
      <c r="I2" s="295"/>
      <c r="J2" s="295"/>
    </row>
    <row r="3" spans="1:10" s="279" customFormat="1" ht="31.5" customHeight="1">
      <c r="A3" s="283" t="s">
        <v>3</v>
      </c>
      <c r="B3" s="183" t="s">
        <v>4</v>
      </c>
      <c r="C3" s="184" t="s">
        <v>5</v>
      </c>
      <c r="D3" s="184" t="s">
        <v>6</v>
      </c>
      <c r="E3" s="184" t="s">
        <v>7</v>
      </c>
      <c r="F3" s="184" t="s">
        <v>8</v>
      </c>
      <c r="G3" s="185" t="s">
        <v>9</v>
      </c>
      <c r="H3" s="295"/>
      <c r="I3" s="295"/>
      <c r="J3" s="295"/>
    </row>
    <row r="4" spans="1:10" s="279" customFormat="1" ht="21.75" customHeight="1">
      <c r="A4" s="284" t="s">
        <v>10</v>
      </c>
      <c r="B4" s="187" t="s">
        <v>11</v>
      </c>
      <c r="C4" s="285">
        <f>SUM(C5:C10)</f>
        <v>32879</v>
      </c>
      <c r="D4" s="286">
        <f>SUM(D5:D10)</f>
        <v>37391</v>
      </c>
      <c r="E4" s="286">
        <f>SUM(E5:E10)</f>
        <v>40015</v>
      </c>
      <c r="F4" s="287">
        <f>E4/D4*100</f>
        <v>107.01773153967534</v>
      </c>
      <c r="G4" s="192">
        <f>(E4/C4-1)*100</f>
        <v>21.70382310897534</v>
      </c>
      <c r="H4" s="295">
        <v>1512</v>
      </c>
      <c r="I4" s="295">
        <v>32879</v>
      </c>
      <c r="J4" s="296">
        <f>(E4-I4)/I4</f>
        <v>0.21703823108975334</v>
      </c>
    </row>
    <row r="5" spans="1:10" s="279" customFormat="1" ht="19.5" customHeight="1">
      <c r="A5" s="284">
        <v>1</v>
      </c>
      <c r="B5" s="189" t="s">
        <v>12</v>
      </c>
      <c r="C5" s="288">
        <v>20729</v>
      </c>
      <c r="D5" s="197">
        <v>23343</v>
      </c>
      <c r="E5" s="197">
        <v>21493</v>
      </c>
      <c r="F5" s="289">
        <f>E5/D5*100</f>
        <v>92.0747119050679</v>
      </c>
      <c r="G5" s="188">
        <f>(E5/C5-1)*100</f>
        <v>3.6856577741328556</v>
      </c>
      <c r="H5" s="295">
        <v>713</v>
      </c>
      <c r="I5" s="295">
        <v>20729</v>
      </c>
      <c r="J5" s="296">
        <f aca="true" t="shared" si="0" ref="J5:J10">(E5-I5)/I5</f>
        <v>0.036856577741328576</v>
      </c>
    </row>
    <row r="6" spans="1:10" s="279" customFormat="1" ht="19.5" customHeight="1">
      <c r="A6" s="284">
        <v>2</v>
      </c>
      <c r="B6" s="189" t="s">
        <v>13</v>
      </c>
      <c r="C6" s="288">
        <v>4146</v>
      </c>
      <c r="D6" s="197">
        <v>5960</v>
      </c>
      <c r="E6" s="197">
        <v>6676</v>
      </c>
      <c r="F6" s="289">
        <f>E6/D6*100</f>
        <v>112.01342281879194</v>
      </c>
      <c r="G6" s="188">
        <f>(E6/C6-1)*100</f>
        <v>61.02267245537867</v>
      </c>
      <c r="H6" s="295">
        <v>475</v>
      </c>
      <c r="I6" s="295">
        <v>4147</v>
      </c>
      <c r="J6" s="296">
        <f t="shared" si="0"/>
        <v>0.6098384374246443</v>
      </c>
    </row>
    <row r="7" spans="1:10" s="279" customFormat="1" ht="19.5" customHeight="1">
      <c r="A7" s="284">
        <v>3</v>
      </c>
      <c r="B7" s="189" t="s">
        <v>14</v>
      </c>
      <c r="C7" s="288">
        <v>1720</v>
      </c>
      <c r="D7" s="197">
        <v>1605</v>
      </c>
      <c r="E7" s="197">
        <v>2065</v>
      </c>
      <c r="F7" s="289">
        <f>E7/D7*100</f>
        <v>128.66043613707166</v>
      </c>
      <c r="G7" s="188">
        <f>(E7/C7-1)*100</f>
        <v>20.05813953488371</v>
      </c>
      <c r="H7" s="295">
        <v>157</v>
      </c>
      <c r="I7" s="295">
        <v>1720</v>
      </c>
      <c r="J7" s="296">
        <f t="shared" si="0"/>
        <v>0.2005813953488372</v>
      </c>
    </row>
    <row r="8" spans="1:10" s="279" customFormat="1" ht="19.5" customHeight="1">
      <c r="A8" s="284">
        <v>4</v>
      </c>
      <c r="B8" s="189" t="s">
        <v>15</v>
      </c>
      <c r="C8" s="288">
        <v>3014</v>
      </c>
      <c r="D8" s="197">
        <v>3123</v>
      </c>
      <c r="E8" s="197">
        <v>3132</v>
      </c>
      <c r="F8" s="289">
        <f>E8/D8*100</f>
        <v>100.28818443804035</v>
      </c>
      <c r="G8" s="188">
        <f>(E8/C8-1)*100</f>
        <v>3.9150630391506347</v>
      </c>
      <c r="H8" s="295">
        <v>109</v>
      </c>
      <c r="I8" s="295">
        <v>3014</v>
      </c>
      <c r="J8" s="296">
        <f t="shared" si="0"/>
        <v>0.039150630391506305</v>
      </c>
    </row>
    <row r="9" spans="1:10" s="279" customFormat="1" ht="19.5" customHeight="1">
      <c r="A9" s="284">
        <v>5</v>
      </c>
      <c r="B9" s="190" t="s">
        <v>16</v>
      </c>
      <c r="C9" s="288"/>
      <c r="D9" s="197"/>
      <c r="E9" s="197"/>
      <c r="F9" s="289"/>
      <c r="G9" s="188"/>
      <c r="H9" s="295"/>
      <c r="I9" s="295"/>
      <c r="J9" s="296" t="e">
        <f t="shared" si="0"/>
        <v>#DIV/0!</v>
      </c>
    </row>
    <row r="10" spans="1:10" s="279" customFormat="1" ht="19.5" customHeight="1">
      <c r="A10" s="284">
        <v>6</v>
      </c>
      <c r="B10" s="190" t="s">
        <v>17</v>
      </c>
      <c r="C10" s="288">
        <v>3270</v>
      </c>
      <c r="D10" s="197">
        <v>3360</v>
      </c>
      <c r="E10" s="197">
        <v>6649</v>
      </c>
      <c r="F10" s="289">
        <f>E10/D10*100</f>
        <v>197.88690476190476</v>
      </c>
      <c r="G10" s="188">
        <f>(E10/C10-1)*100</f>
        <v>103.33333333333331</v>
      </c>
      <c r="H10" s="295">
        <v>58</v>
      </c>
      <c r="I10" s="295">
        <v>3270</v>
      </c>
      <c r="J10" s="296">
        <f t="shared" si="0"/>
        <v>1.0333333333333334</v>
      </c>
    </row>
    <row r="11" spans="1:10" s="279" customFormat="1" ht="21.75" customHeight="1">
      <c r="A11" s="284" t="s">
        <v>18</v>
      </c>
      <c r="B11" s="191" t="s">
        <v>19</v>
      </c>
      <c r="C11" s="285"/>
      <c r="D11" s="286"/>
      <c r="E11" s="286"/>
      <c r="F11" s="287"/>
      <c r="G11" s="192"/>
      <c r="H11" s="295"/>
      <c r="I11" s="295"/>
      <c r="J11" s="295"/>
    </row>
    <row r="12" spans="1:10" s="279" customFormat="1" ht="19.5" customHeight="1">
      <c r="A12" s="284">
        <v>1</v>
      </c>
      <c r="B12" s="190" t="s">
        <v>20</v>
      </c>
      <c r="C12" s="288"/>
      <c r="D12" s="197"/>
      <c r="E12" s="197"/>
      <c r="F12" s="289"/>
      <c r="G12" s="188"/>
      <c r="H12" s="295"/>
      <c r="I12" s="295"/>
      <c r="J12" s="295"/>
    </row>
    <row r="13" spans="1:10" s="279" customFormat="1" ht="19.5" customHeight="1">
      <c r="A13" s="284"/>
      <c r="B13" s="162" t="s">
        <v>21</v>
      </c>
      <c r="C13" s="288"/>
      <c r="D13" s="197"/>
      <c r="E13" s="197"/>
      <c r="F13" s="289"/>
      <c r="G13" s="188"/>
      <c r="H13" s="295"/>
      <c r="I13" s="295"/>
      <c r="J13" s="295"/>
    </row>
    <row r="14" spans="1:10" s="279" customFormat="1" ht="19.5" customHeight="1">
      <c r="A14" s="284">
        <v>2</v>
      </c>
      <c r="B14" s="162" t="s">
        <v>22</v>
      </c>
      <c r="C14" s="288"/>
      <c r="D14" s="197"/>
      <c r="E14" s="197"/>
      <c r="F14" s="289"/>
      <c r="G14" s="188"/>
      <c r="H14" s="295"/>
      <c r="I14" s="295"/>
      <c r="J14" s="295"/>
    </row>
    <row r="15" spans="1:10" s="279" customFormat="1" ht="19.5" customHeight="1">
      <c r="A15" s="284">
        <v>3</v>
      </c>
      <c r="B15" s="162" t="s">
        <v>23</v>
      </c>
      <c r="C15" s="288"/>
      <c r="D15" s="197"/>
      <c r="E15" s="197"/>
      <c r="F15" s="289"/>
      <c r="G15" s="188"/>
      <c r="H15" s="295"/>
      <c r="I15" s="295"/>
      <c r="J15" s="295"/>
    </row>
    <row r="16" spans="1:10" s="279" customFormat="1" ht="19.5" customHeight="1">
      <c r="A16" s="284">
        <v>4</v>
      </c>
      <c r="B16" s="162" t="s">
        <v>24</v>
      </c>
      <c r="C16" s="288"/>
      <c r="D16" s="197"/>
      <c r="E16" s="197"/>
      <c r="F16" s="289"/>
      <c r="G16" s="188"/>
      <c r="H16" s="295"/>
      <c r="I16" s="295"/>
      <c r="J16" s="295"/>
    </row>
    <row r="17" spans="1:10" s="279" customFormat="1" ht="19.5" customHeight="1">
      <c r="A17" s="284">
        <v>5</v>
      </c>
      <c r="B17" s="162" t="s">
        <v>25</v>
      </c>
      <c r="C17" s="288"/>
      <c r="D17" s="197"/>
      <c r="E17" s="197"/>
      <c r="F17" s="289"/>
      <c r="G17" s="188"/>
      <c r="H17" s="295"/>
      <c r="I17" s="295"/>
      <c r="J17" s="295"/>
    </row>
    <row r="18" spans="1:10" s="279" customFormat="1" ht="21.75" customHeight="1">
      <c r="A18" s="284"/>
      <c r="B18" s="193" t="s">
        <v>26</v>
      </c>
      <c r="C18" s="285">
        <f>C4+C11</f>
        <v>32879</v>
      </c>
      <c r="D18" s="286">
        <f>D4+D11</f>
        <v>37391</v>
      </c>
      <c r="E18" s="286">
        <f>E4+E11</f>
        <v>40015</v>
      </c>
      <c r="F18" s="287">
        <f>E18/D18*100</f>
        <v>107.01773153967534</v>
      </c>
      <c r="G18" s="192">
        <f>(E18/C18-1)*100</f>
        <v>21.70382310897534</v>
      </c>
      <c r="H18" s="295"/>
      <c r="I18" s="295"/>
      <c r="J18" s="295"/>
    </row>
    <row r="19" spans="1:10" s="279" customFormat="1" ht="21.75" customHeight="1">
      <c r="A19" s="284" t="s">
        <v>27</v>
      </c>
      <c r="B19" s="196" t="s">
        <v>28</v>
      </c>
      <c r="C19" s="285">
        <f>C20+C23+C28+C29+C30+C32+C31</f>
        <v>31333.87</v>
      </c>
      <c r="D19" s="286">
        <f>D20+D23+D28+D29+D30+D32+D31</f>
        <v>25666.04</v>
      </c>
      <c r="E19" s="286">
        <f>E20+E23+E28+E29+E30+E32</f>
        <v>25959.04</v>
      </c>
      <c r="F19" s="287">
        <f aca="true" t="shared" si="1" ref="F19:F33">E19/D19*100</f>
        <v>101.14158631405546</v>
      </c>
      <c r="G19" s="192">
        <f>(E19/C19-1)*100</f>
        <v>-17.153418968036817</v>
      </c>
      <c r="H19" s="295"/>
      <c r="I19" s="295"/>
      <c r="J19" s="295"/>
    </row>
    <row r="20" spans="1:10" s="279" customFormat="1" ht="19.5" customHeight="1">
      <c r="A20" s="284">
        <v>1</v>
      </c>
      <c r="B20" s="162" t="s">
        <v>29</v>
      </c>
      <c r="C20" s="290"/>
      <c r="D20" s="197"/>
      <c r="E20" s="197"/>
      <c r="F20" s="289"/>
      <c r="G20" s="188"/>
      <c r="H20" s="295"/>
      <c r="I20" s="295"/>
      <c r="J20" s="295"/>
    </row>
    <row r="21" spans="1:10" s="279" customFormat="1" ht="19.5" customHeight="1">
      <c r="A21" s="284"/>
      <c r="B21" s="166" t="s">
        <v>30</v>
      </c>
      <c r="C21" s="290"/>
      <c r="D21" s="197"/>
      <c r="E21" s="197"/>
      <c r="F21" s="289"/>
      <c r="G21" s="188"/>
      <c r="H21" s="295"/>
      <c r="I21" s="295"/>
      <c r="J21" s="295"/>
    </row>
    <row r="22" spans="1:10" s="279" customFormat="1" ht="19.5" customHeight="1">
      <c r="A22" s="284"/>
      <c r="B22" s="162" t="s">
        <v>31</v>
      </c>
      <c r="C22" s="290"/>
      <c r="D22" s="197"/>
      <c r="E22" s="197"/>
      <c r="F22" s="289"/>
      <c r="G22" s="188"/>
      <c r="H22" s="295"/>
      <c r="I22" s="295"/>
      <c r="J22" s="295"/>
    </row>
    <row r="23" spans="1:10" s="279" customFormat="1" ht="19.5" customHeight="1">
      <c r="A23" s="284">
        <v>2</v>
      </c>
      <c r="B23" s="162" t="s">
        <v>32</v>
      </c>
      <c r="C23" s="290">
        <f>SUM(C24:C27)</f>
        <v>13567.869999999999</v>
      </c>
      <c r="D23" s="197">
        <f>SUM(D24:D27)</f>
        <v>14891</v>
      </c>
      <c r="E23" s="197">
        <f>SUM(E24:E27)</f>
        <v>15110</v>
      </c>
      <c r="F23" s="289">
        <f t="shared" si="1"/>
        <v>101.4706869921429</v>
      </c>
      <c r="G23" s="188">
        <f>(E23/C23-1)*100</f>
        <v>11.366043454130992</v>
      </c>
      <c r="H23" s="295"/>
      <c r="I23" s="295"/>
      <c r="J23" s="295"/>
    </row>
    <row r="24" spans="1:10" s="279" customFormat="1" ht="19.5" customHeight="1">
      <c r="A24" s="284"/>
      <c r="B24" s="162" t="s">
        <v>33</v>
      </c>
      <c r="C24" s="290">
        <v>11322</v>
      </c>
      <c r="D24" s="197">
        <v>12000</v>
      </c>
      <c r="E24" s="197">
        <v>12000</v>
      </c>
      <c r="F24" s="289">
        <f t="shared" si="1"/>
        <v>100</v>
      </c>
      <c r="G24" s="188"/>
      <c r="H24" s="295"/>
      <c r="I24" s="295"/>
      <c r="J24" s="295"/>
    </row>
    <row r="25" spans="1:10" s="279" customFormat="1" ht="19.5" customHeight="1">
      <c r="A25" s="284"/>
      <c r="B25" s="162" t="s">
        <v>34</v>
      </c>
      <c r="C25" s="290">
        <v>1664.87</v>
      </c>
      <c r="D25" s="197">
        <v>2310</v>
      </c>
      <c r="E25" s="197">
        <v>2529</v>
      </c>
      <c r="F25" s="289">
        <f t="shared" si="1"/>
        <v>109.48051948051949</v>
      </c>
      <c r="G25" s="188">
        <f>(E25/C25-1)*100</f>
        <v>51.90375224492003</v>
      </c>
      <c r="H25" s="295"/>
      <c r="I25" s="295"/>
      <c r="J25" s="295"/>
    </row>
    <row r="26" spans="1:10" s="279" customFormat="1" ht="19.5" customHeight="1" hidden="1">
      <c r="A26" s="284"/>
      <c r="B26" s="162" t="s">
        <v>35</v>
      </c>
      <c r="C26" s="290"/>
      <c r="D26" s="197"/>
      <c r="E26" s="197"/>
      <c r="F26" s="289"/>
      <c r="G26" s="188"/>
      <c r="H26" s="295"/>
      <c r="I26" s="295"/>
      <c r="J26" s="295"/>
    </row>
    <row r="27" spans="1:10" s="279" customFormat="1" ht="19.5" customHeight="1">
      <c r="A27" s="284"/>
      <c r="B27" s="162" t="s">
        <v>36</v>
      </c>
      <c r="C27" s="290">
        <v>581</v>
      </c>
      <c r="D27" s="197">
        <v>581</v>
      </c>
      <c r="E27" s="197">
        <v>581</v>
      </c>
      <c r="F27" s="289">
        <f t="shared" si="1"/>
        <v>100</v>
      </c>
      <c r="G27" s="188"/>
      <c r="H27" s="295"/>
      <c r="I27" s="295"/>
      <c r="J27" s="295"/>
    </row>
    <row r="28" spans="1:10" s="279" customFormat="1" ht="19.5" customHeight="1">
      <c r="A28" s="284">
        <v>3</v>
      </c>
      <c r="B28" s="162" t="s">
        <v>37</v>
      </c>
      <c r="C28" s="290">
        <f>3616+11870</f>
        <v>15486</v>
      </c>
      <c r="D28" s="197">
        <v>9825</v>
      </c>
      <c r="E28" s="197">
        <v>9825</v>
      </c>
      <c r="F28" s="289">
        <f t="shared" si="1"/>
        <v>100</v>
      </c>
      <c r="G28" s="188">
        <f>(E28/C28-1)*100</f>
        <v>-36.55559860519178</v>
      </c>
      <c r="H28" s="295"/>
      <c r="I28" s="295"/>
      <c r="J28" s="295"/>
    </row>
    <row r="29" spans="1:10" s="279" customFormat="1" ht="19.5" customHeight="1">
      <c r="A29" s="284">
        <v>4</v>
      </c>
      <c r="B29" s="162" t="s">
        <v>38</v>
      </c>
      <c r="C29" s="290">
        <v>1230</v>
      </c>
      <c r="D29" s="197">
        <v>635</v>
      </c>
      <c r="E29" s="197">
        <v>709</v>
      </c>
      <c r="F29" s="289">
        <f t="shared" si="1"/>
        <v>111.65354330708661</v>
      </c>
      <c r="G29" s="188">
        <f>(E29/C29-1)*100</f>
        <v>-42.357723577235774</v>
      </c>
      <c r="H29" s="295"/>
      <c r="I29" s="295"/>
      <c r="J29" s="295"/>
    </row>
    <row r="30" spans="1:10" s="279" customFormat="1" ht="19.5" customHeight="1">
      <c r="A30" s="284">
        <v>5</v>
      </c>
      <c r="B30" s="162" t="s">
        <v>39</v>
      </c>
      <c r="C30" s="290">
        <v>987</v>
      </c>
      <c r="D30" s="197"/>
      <c r="E30" s="197"/>
      <c r="F30" s="289"/>
      <c r="G30" s="188">
        <f>(E30/C30-1)*100</f>
        <v>-100</v>
      </c>
      <c r="H30" s="295"/>
      <c r="I30" s="295"/>
      <c r="J30" s="295"/>
    </row>
    <row r="31" spans="1:10" s="279" customFormat="1" ht="19.5" customHeight="1">
      <c r="A31" s="284">
        <v>6</v>
      </c>
      <c r="B31" s="190" t="s">
        <v>40</v>
      </c>
      <c r="C31" s="290"/>
      <c r="D31" s="197"/>
      <c r="E31" s="197"/>
      <c r="F31" s="289"/>
      <c r="G31" s="188"/>
      <c r="H31" s="295"/>
      <c r="I31" s="295"/>
      <c r="J31" s="295"/>
    </row>
    <row r="32" spans="1:10" s="279" customFormat="1" ht="19.5" customHeight="1">
      <c r="A32" s="284">
        <v>7</v>
      </c>
      <c r="B32" s="162" t="s">
        <v>41</v>
      </c>
      <c r="C32" s="290">
        <v>63</v>
      </c>
      <c r="D32" s="197">
        <v>315.04</v>
      </c>
      <c r="E32" s="197">
        <v>315.04</v>
      </c>
      <c r="F32" s="289">
        <f t="shared" si="1"/>
        <v>100</v>
      </c>
      <c r="G32" s="188">
        <f>(E32/C32-1)*100</f>
        <v>400.0634920634921</v>
      </c>
      <c r="H32" s="295"/>
      <c r="I32" s="295"/>
      <c r="J32" s="295"/>
    </row>
    <row r="33" spans="1:10" s="279" customFormat="1" ht="21.75" customHeight="1">
      <c r="A33" s="198"/>
      <c r="B33" s="199" t="s">
        <v>42</v>
      </c>
      <c r="C33" s="291">
        <f>C18+C19</f>
        <v>64212.869999999995</v>
      </c>
      <c r="D33" s="292">
        <f>D18+D19</f>
        <v>63057.04</v>
      </c>
      <c r="E33" s="292">
        <f>E18+E19</f>
        <v>65974.04000000001</v>
      </c>
      <c r="F33" s="293">
        <f t="shared" si="1"/>
        <v>104.62597039125212</v>
      </c>
      <c r="G33" s="202">
        <f>(E33/C33-1)*100</f>
        <v>2.742705628949471</v>
      </c>
      <c r="H33" s="295"/>
      <c r="I33" s="295"/>
      <c r="J33" s="295"/>
    </row>
    <row r="34" spans="3:5" ht="14.25">
      <c r="C34" s="206"/>
      <c r="D34" s="206"/>
      <c r="E34" s="206"/>
    </row>
  </sheetData>
  <sheetProtection/>
  <mergeCells count="1">
    <mergeCell ref="A1:G1"/>
  </mergeCells>
  <printOptions horizontalCentered="1"/>
  <pageMargins left="0.3541666666666667" right="0.3541666666666667" top="0.7868055555555555" bottom="0.39305555555555555" header="0.5118055555555555" footer="0.5118055555555555"/>
  <pageSetup errors="NA" firstPageNumber="1" useFirstPageNumber="1" horizontalDpi="600" verticalDpi="600" orientation="portrait" paperSize="9" r:id="rId1"/>
  <headerFooter alignWithMargins="0">
    <oddFooter xml:space="preserve">&amp;C&amp;10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9">
      <selection activeCell="C45" activeCellId="3" sqref="C4 C15 C39 C45"/>
    </sheetView>
  </sheetViews>
  <sheetFormatPr defaultColWidth="9.00390625" defaultRowHeight="13.5"/>
  <cols>
    <col min="2" max="2" width="50.625" style="0" customWidth="1"/>
    <col min="3" max="3" width="13.875" style="8" customWidth="1"/>
  </cols>
  <sheetData>
    <row r="1" spans="1:3" s="1" customFormat="1" ht="27.75" customHeight="1">
      <c r="A1" s="335" t="s">
        <v>272</v>
      </c>
      <c r="B1" s="336"/>
      <c r="C1" s="336"/>
    </row>
    <row r="2" spans="1:3" s="21" customFormat="1" ht="13.5" customHeight="1">
      <c r="A2" s="22" t="s">
        <v>273</v>
      </c>
      <c r="B2" s="23"/>
      <c r="C2" s="24" t="s">
        <v>2</v>
      </c>
    </row>
    <row r="3" spans="1:3" s="1" customFormat="1" ht="15" customHeight="1">
      <c r="A3" s="25" t="s">
        <v>3</v>
      </c>
      <c r="B3" s="25" t="s">
        <v>274</v>
      </c>
      <c r="C3" s="26" t="s">
        <v>275</v>
      </c>
    </row>
    <row r="4" spans="1:3" s="1" customFormat="1" ht="15" customHeight="1">
      <c r="A4" s="27" t="s">
        <v>10</v>
      </c>
      <c r="B4" s="28" t="s">
        <v>276</v>
      </c>
      <c r="C4" s="29">
        <f>SUM(C5:C14)</f>
        <v>4130.21</v>
      </c>
    </row>
    <row r="5" spans="1:3" s="21" customFormat="1" ht="15" customHeight="1">
      <c r="A5" s="30">
        <v>1</v>
      </c>
      <c r="B5" s="31" t="s">
        <v>277</v>
      </c>
      <c r="C5" s="32">
        <v>2504.67</v>
      </c>
    </row>
    <row r="6" spans="1:3" s="21" customFormat="1" ht="15" customHeight="1">
      <c r="A6" s="30">
        <v>2</v>
      </c>
      <c r="B6" s="31" t="s">
        <v>278</v>
      </c>
      <c r="C6" s="32"/>
    </row>
    <row r="7" spans="1:3" s="21" customFormat="1" ht="15" customHeight="1">
      <c r="A7" s="30">
        <v>3</v>
      </c>
      <c r="B7" s="31" t="s">
        <v>279</v>
      </c>
      <c r="C7" s="32"/>
    </row>
    <row r="8" spans="1:3" s="21" customFormat="1" ht="15" customHeight="1">
      <c r="A8" s="30">
        <v>4</v>
      </c>
      <c r="B8" s="31" t="s">
        <v>280</v>
      </c>
      <c r="C8" s="32"/>
    </row>
    <row r="9" spans="1:3" s="21" customFormat="1" ht="15" customHeight="1">
      <c r="A9" s="30">
        <v>5</v>
      </c>
      <c r="B9" s="31" t="s">
        <v>281</v>
      </c>
      <c r="C9" s="32">
        <v>340.54</v>
      </c>
    </row>
    <row r="10" spans="1:3" s="21" customFormat="1" ht="15" customHeight="1">
      <c r="A10" s="30">
        <v>6</v>
      </c>
      <c r="B10" s="31" t="s">
        <v>282</v>
      </c>
      <c r="C10" s="32">
        <v>74.94</v>
      </c>
    </row>
    <row r="11" spans="1:3" s="21" customFormat="1" ht="15" customHeight="1">
      <c r="A11" s="30">
        <v>7</v>
      </c>
      <c r="B11" s="31" t="s">
        <v>283</v>
      </c>
      <c r="C11" s="32"/>
    </row>
    <row r="12" spans="1:3" s="21" customFormat="1" ht="15" customHeight="1">
      <c r="A12" s="30">
        <v>8</v>
      </c>
      <c r="B12" s="31" t="s">
        <v>284</v>
      </c>
      <c r="C12" s="32">
        <v>117</v>
      </c>
    </row>
    <row r="13" spans="1:3" s="21" customFormat="1" ht="15" customHeight="1">
      <c r="A13" s="30">
        <v>9</v>
      </c>
      <c r="B13" s="31" t="s">
        <v>285</v>
      </c>
      <c r="C13" s="32">
        <v>547.53</v>
      </c>
    </row>
    <row r="14" spans="1:3" s="21" customFormat="1" ht="15" customHeight="1">
      <c r="A14" s="30">
        <v>10</v>
      </c>
      <c r="B14" s="31" t="s">
        <v>286</v>
      </c>
      <c r="C14" s="32">
        <v>545.53</v>
      </c>
    </row>
    <row r="15" spans="1:3" s="1" customFormat="1" ht="15" customHeight="1">
      <c r="A15" s="27" t="s">
        <v>18</v>
      </c>
      <c r="B15" s="28" t="s">
        <v>287</v>
      </c>
      <c r="C15" s="29">
        <v>296.6</v>
      </c>
    </row>
    <row r="16" spans="1:3" s="21" customFormat="1" ht="15" customHeight="1">
      <c r="A16" s="30">
        <v>1</v>
      </c>
      <c r="B16" s="31" t="s">
        <v>288</v>
      </c>
      <c r="C16" s="32">
        <v>154</v>
      </c>
    </row>
    <row r="17" spans="1:3" s="21" customFormat="1" ht="15" customHeight="1">
      <c r="A17" s="30">
        <v>2</v>
      </c>
      <c r="B17" s="31" t="s">
        <v>289</v>
      </c>
      <c r="C17" s="32"/>
    </row>
    <row r="18" spans="1:3" s="21" customFormat="1" ht="15" customHeight="1">
      <c r="A18" s="30">
        <v>3</v>
      </c>
      <c r="B18" s="31" t="s">
        <v>290</v>
      </c>
      <c r="C18" s="32"/>
    </row>
    <row r="19" spans="1:3" s="21" customFormat="1" ht="15" customHeight="1">
      <c r="A19" s="30">
        <v>4</v>
      </c>
      <c r="B19" s="31" t="s">
        <v>291</v>
      </c>
      <c r="C19" s="32"/>
    </row>
    <row r="20" spans="1:3" s="21" customFormat="1" ht="15" customHeight="1">
      <c r="A20" s="30">
        <v>5</v>
      </c>
      <c r="B20" s="31" t="s">
        <v>292</v>
      </c>
      <c r="C20" s="32">
        <v>6</v>
      </c>
    </row>
    <row r="21" spans="1:3" s="21" customFormat="1" ht="15" customHeight="1">
      <c r="A21" s="30">
        <v>6</v>
      </c>
      <c r="B21" s="31" t="s">
        <v>293</v>
      </c>
      <c r="C21" s="32">
        <v>70</v>
      </c>
    </row>
    <row r="22" spans="1:3" s="21" customFormat="1" ht="15" customHeight="1">
      <c r="A22" s="30">
        <v>7</v>
      </c>
      <c r="B22" s="31" t="s">
        <v>294</v>
      </c>
      <c r="C22" s="32">
        <v>18</v>
      </c>
    </row>
    <row r="23" spans="1:3" s="21" customFormat="1" ht="15" customHeight="1">
      <c r="A23" s="30">
        <v>8</v>
      </c>
      <c r="B23" s="31" t="s">
        <v>295</v>
      </c>
      <c r="C23" s="32"/>
    </row>
    <row r="24" spans="1:3" s="21" customFormat="1" ht="15" customHeight="1">
      <c r="A24" s="30">
        <v>9</v>
      </c>
      <c r="B24" s="31" t="s">
        <v>296</v>
      </c>
      <c r="C24" s="32"/>
    </row>
    <row r="25" spans="1:3" s="21" customFormat="1" ht="15" customHeight="1">
      <c r="A25" s="30">
        <v>10</v>
      </c>
      <c r="B25" s="33" t="s">
        <v>297</v>
      </c>
      <c r="C25" s="34"/>
    </row>
    <row r="26" spans="1:3" s="21" customFormat="1" ht="15" customHeight="1">
      <c r="A26" s="30">
        <v>11</v>
      </c>
      <c r="B26" s="33" t="s">
        <v>298</v>
      </c>
      <c r="C26" s="34"/>
    </row>
    <row r="27" spans="1:3" s="21" customFormat="1" ht="15" customHeight="1">
      <c r="A27" s="30">
        <v>12</v>
      </c>
      <c r="B27" s="33" t="s">
        <v>299</v>
      </c>
      <c r="C27" s="34"/>
    </row>
    <row r="28" spans="1:3" s="21" customFormat="1" ht="15" customHeight="1">
      <c r="A28" s="30">
        <v>13</v>
      </c>
      <c r="B28" s="33" t="s">
        <v>300</v>
      </c>
      <c r="C28" s="34"/>
    </row>
    <row r="29" spans="1:3" s="21" customFormat="1" ht="15" customHeight="1">
      <c r="A29" s="30">
        <v>14</v>
      </c>
      <c r="B29" s="33" t="s">
        <v>301</v>
      </c>
      <c r="C29" s="34"/>
    </row>
    <row r="30" spans="1:3" s="21" customFormat="1" ht="15" customHeight="1">
      <c r="A30" s="30">
        <v>15</v>
      </c>
      <c r="B30" s="33" t="s">
        <v>302</v>
      </c>
      <c r="C30" s="34"/>
    </row>
    <row r="31" spans="1:3" s="21" customFormat="1" ht="15" customHeight="1">
      <c r="A31" s="30">
        <v>16</v>
      </c>
      <c r="B31" s="33" t="s">
        <v>303</v>
      </c>
      <c r="C31" s="34"/>
    </row>
    <row r="32" spans="1:3" s="21" customFormat="1" ht="15" customHeight="1">
      <c r="A32" s="30">
        <v>17</v>
      </c>
      <c r="B32" s="33" t="s">
        <v>304</v>
      </c>
      <c r="C32" s="34"/>
    </row>
    <row r="33" spans="1:3" s="21" customFormat="1" ht="15" customHeight="1">
      <c r="A33" s="30">
        <v>18</v>
      </c>
      <c r="B33" s="33" t="s">
        <v>305</v>
      </c>
      <c r="C33" s="34"/>
    </row>
    <row r="34" spans="1:3" s="21" customFormat="1" ht="15" customHeight="1">
      <c r="A34" s="30">
        <v>19</v>
      </c>
      <c r="B34" s="33" t="s">
        <v>306</v>
      </c>
      <c r="C34" s="34"/>
    </row>
    <row r="35" spans="1:3" s="21" customFormat="1" ht="15" customHeight="1">
      <c r="A35" s="30">
        <v>20</v>
      </c>
      <c r="B35" s="33" t="s">
        <v>307</v>
      </c>
      <c r="C35" s="34">
        <v>48</v>
      </c>
    </row>
    <row r="36" spans="1:3" s="21" customFormat="1" ht="15" customHeight="1">
      <c r="A36" s="30">
        <v>21</v>
      </c>
      <c r="B36" s="33" t="s">
        <v>308</v>
      </c>
      <c r="C36" s="34"/>
    </row>
    <row r="37" spans="1:3" s="21" customFormat="1" ht="15" customHeight="1">
      <c r="A37" s="30">
        <v>22</v>
      </c>
      <c r="B37" s="31" t="s">
        <v>309</v>
      </c>
      <c r="C37" s="32"/>
    </row>
    <row r="38" spans="1:3" s="21" customFormat="1" ht="15" customHeight="1">
      <c r="A38" s="30">
        <v>23</v>
      </c>
      <c r="B38" s="31" t="s">
        <v>310</v>
      </c>
      <c r="C38" s="32"/>
    </row>
    <row r="39" spans="1:3" s="1" customFormat="1" ht="15" customHeight="1">
      <c r="A39" s="27" t="s">
        <v>27</v>
      </c>
      <c r="B39" s="28" t="s">
        <v>311</v>
      </c>
      <c r="C39" s="29">
        <v>129.5</v>
      </c>
    </row>
    <row r="40" spans="1:3" s="21" customFormat="1" ht="15" customHeight="1">
      <c r="A40" s="30">
        <v>1</v>
      </c>
      <c r="B40" s="31" t="s">
        <v>312</v>
      </c>
      <c r="C40" s="32">
        <v>23</v>
      </c>
    </row>
    <row r="41" spans="1:3" s="21" customFormat="1" ht="15" customHeight="1">
      <c r="A41" s="30">
        <v>2</v>
      </c>
      <c r="B41" s="31" t="s">
        <v>313</v>
      </c>
      <c r="C41" s="32">
        <v>94.5</v>
      </c>
    </row>
    <row r="42" spans="1:3" s="21" customFormat="1" ht="15" customHeight="1">
      <c r="A42" s="30">
        <v>3</v>
      </c>
      <c r="B42" s="31" t="s">
        <v>314</v>
      </c>
      <c r="C42" s="32"/>
    </row>
    <row r="43" spans="1:3" s="21" customFormat="1" ht="15" customHeight="1">
      <c r="A43" s="30">
        <v>4</v>
      </c>
      <c r="B43" s="31" t="s">
        <v>315</v>
      </c>
      <c r="C43" s="32"/>
    </row>
    <row r="44" spans="1:3" s="21" customFormat="1" ht="15" customHeight="1">
      <c r="A44" s="30">
        <v>5</v>
      </c>
      <c r="B44" s="31" t="s">
        <v>316</v>
      </c>
      <c r="C44" s="32">
        <v>12</v>
      </c>
    </row>
    <row r="45" spans="1:3" s="21" customFormat="1" ht="15" customHeight="1">
      <c r="A45" s="27" t="s">
        <v>51</v>
      </c>
      <c r="B45" s="28" t="s">
        <v>317</v>
      </c>
      <c r="C45" s="29">
        <v>30</v>
      </c>
    </row>
    <row r="46" spans="1:3" s="21" customFormat="1" ht="15" customHeight="1">
      <c r="A46" s="35">
        <v>1</v>
      </c>
      <c r="B46" s="31" t="s">
        <v>318</v>
      </c>
      <c r="C46" s="36">
        <v>30</v>
      </c>
    </row>
    <row r="47" spans="1:3" s="1" customFormat="1" ht="15" customHeight="1">
      <c r="A47" s="337" t="s">
        <v>319</v>
      </c>
      <c r="B47" s="338"/>
      <c r="C47" s="37">
        <f>SUM(C4,C15,C39,C45)</f>
        <v>4586.31</v>
      </c>
    </row>
  </sheetData>
  <sheetProtection/>
  <mergeCells count="2">
    <mergeCell ref="A1:C1"/>
    <mergeCell ref="A47:B47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F11" sqref="F11"/>
    </sheetView>
  </sheetViews>
  <sheetFormatPr defaultColWidth="9.00390625" defaultRowHeight="13.5"/>
  <cols>
    <col min="1" max="1" width="9.00390625" style="6" customWidth="1"/>
    <col min="2" max="2" width="15.625" style="0" customWidth="1"/>
    <col min="3" max="3" width="44.25390625" style="7" bestFit="1" customWidth="1"/>
    <col min="4" max="4" width="15.625" style="8" customWidth="1"/>
  </cols>
  <sheetData>
    <row r="1" spans="1:4" s="1" customFormat="1" ht="28.5" customHeight="1">
      <c r="A1" s="335" t="s">
        <v>395</v>
      </c>
      <c r="B1" s="336"/>
      <c r="C1" s="336"/>
      <c r="D1" s="336"/>
    </row>
    <row r="2" spans="1:4" s="2" customFormat="1" ht="14.25">
      <c r="A2" s="339" t="s">
        <v>320</v>
      </c>
      <c r="B2" s="339"/>
      <c r="C2" s="9"/>
      <c r="D2" s="10" t="s">
        <v>321</v>
      </c>
    </row>
    <row r="3" spans="1:4" s="3" customFormat="1" ht="14.25">
      <c r="A3" s="11" t="s">
        <v>3</v>
      </c>
      <c r="B3" s="12" t="s">
        <v>322</v>
      </c>
      <c r="C3" s="13" t="s">
        <v>274</v>
      </c>
      <c r="D3" s="14" t="s">
        <v>323</v>
      </c>
    </row>
    <row r="4" spans="1:4" s="4" customFormat="1" ht="12">
      <c r="A4" s="15">
        <v>1</v>
      </c>
      <c r="B4" s="16"/>
      <c r="C4" s="17" t="s">
        <v>324</v>
      </c>
      <c r="D4" s="14">
        <v>23068</v>
      </c>
    </row>
    <row r="5" spans="1:4" s="5" customFormat="1" ht="14.25">
      <c r="A5" s="15">
        <v>2</v>
      </c>
      <c r="B5" s="16">
        <v>201</v>
      </c>
      <c r="C5" s="17" t="s">
        <v>325</v>
      </c>
      <c r="D5" s="14">
        <v>6736.75</v>
      </c>
    </row>
    <row r="6" spans="1:4" s="5" customFormat="1" ht="14.25">
      <c r="A6" s="15">
        <v>3</v>
      </c>
      <c r="B6" s="18">
        <v>20101</v>
      </c>
      <c r="C6" s="17" t="s">
        <v>326</v>
      </c>
      <c r="D6" s="19">
        <v>10</v>
      </c>
    </row>
    <row r="7" spans="1:4" s="5" customFormat="1" ht="14.25">
      <c r="A7" s="15">
        <v>4</v>
      </c>
      <c r="B7" s="18">
        <v>2010102</v>
      </c>
      <c r="C7" s="17" t="s">
        <v>327</v>
      </c>
      <c r="D7" s="19">
        <v>10</v>
      </c>
    </row>
    <row r="8" spans="1:4" s="5" customFormat="1" ht="14.25">
      <c r="A8" s="15">
        <v>5</v>
      </c>
      <c r="B8" s="18">
        <v>20102</v>
      </c>
      <c r="C8" s="17" t="s">
        <v>328</v>
      </c>
      <c r="D8" s="19">
        <v>5</v>
      </c>
    </row>
    <row r="9" spans="1:4" s="5" customFormat="1" ht="14.25">
      <c r="A9" s="15">
        <v>6</v>
      </c>
      <c r="B9" s="18">
        <v>2010202</v>
      </c>
      <c r="C9" s="17" t="s">
        <v>329</v>
      </c>
      <c r="D9" s="19">
        <v>5</v>
      </c>
    </row>
    <row r="10" spans="1:4" s="5" customFormat="1" ht="14.25">
      <c r="A10" s="15">
        <v>7</v>
      </c>
      <c r="B10" s="18">
        <v>20103</v>
      </c>
      <c r="C10" s="17" t="s">
        <v>330</v>
      </c>
      <c r="D10" s="19">
        <v>3948.57</v>
      </c>
    </row>
    <row r="11" spans="1:4" s="5" customFormat="1" ht="14.25">
      <c r="A11" s="15">
        <v>8</v>
      </c>
      <c r="B11" s="18">
        <v>2010301</v>
      </c>
      <c r="C11" s="17" t="s">
        <v>331</v>
      </c>
      <c r="D11" s="19">
        <v>1152.85</v>
      </c>
    </row>
    <row r="12" spans="1:4" s="5" customFormat="1" ht="14.25">
      <c r="A12" s="15">
        <v>9</v>
      </c>
      <c r="B12" s="18">
        <v>2010302</v>
      </c>
      <c r="C12" s="17" t="s">
        <v>332</v>
      </c>
      <c r="D12" s="19">
        <v>1443.9</v>
      </c>
    </row>
    <row r="13" spans="1:4" s="5" customFormat="1" ht="14.25">
      <c r="A13" s="15">
        <v>10</v>
      </c>
      <c r="B13" s="18">
        <v>2010350</v>
      </c>
      <c r="C13" s="17" t="s">
        <v>333</v>
      </c>
      <c r="D13" s="19">
        <v>1351.82</v>
      </c>
    </row>
    <row r="14" spans="1:4" s="5" customFormat="1" ht="14.25">
      <c r="A14" s="15">
        <v>11</v>
      </c>
      <c r="B14" s="18">
        <v>20104</v>
      </c>
      <c r="C14" s="17" t="s">
        <v>334</v>
      </c>
      <c r="D14" s="19">
        <v>629.26</v>
      </c>
    </row>
    <row r="15" spans="1:4" s="5" customFormat="1" ht="14.25">
      <c r="A15" s="15">
        <v>12</v>
      </c>
      <c r="B15" s="18">
        <v>2010402</v>
      </c>
      <c r="C15" s="17" t="s">
        <v>335</v>
      </c>
      <c r="D15" s="19">
        <v>129.26</v>
      </c>
    </row>
    <row r="16" spans="1:4" s="5" customFormat="1" ht="14.25">
      <c r="A16" s="15"/>
      <c r="B16" s="18">
        <v>2010499</v>
      </c>
      <c r="C16" s="17" t="s">
        <v>336</v>
      </c>
      <c r="D16" s="19">
        <v>500</v>
      </c>
    </row>
    <row r="17" spans="1:4" s="5" customFormat="1" ht="14.25">
      <c r="A17" s="15">
        <v>13</v>
      </c>
      <c r="B17" s="18">
        <v>20111</v>
      </c>
      <c r="C17" s="17" t="s">
        <v>337</v>
      </c>
      <c r="D17" s="19">
        <v>47</v>
      </c>
    </row>
    <row r="18" spans="1:4" s="5" customFormat="1" ht="14.25">
      <c r="A18" s="15">
        <v>14</v>
      </c>
      <c r="B18" s="18">
        <v>2011102</v>
      </c>
      <c r="C18" s="17" t="s">
        <v>338</v>
      </c>
      <c r="D18" s="19">
        <v>47</v>
      </c>
    </row>
    <row r="19" spans="1:4" s="5" customFormat="1" ht="14.25">
      <c r="A19" s="15">
        <v>15</v>
      </c>
      <c r="B19" s="18">
        <v>20129</v>
      </c>
      <c r="C19" s="17" t="s">
        <v>339</v>
      </c>
      <c r="D19" s="19">
        <v>26</v>
      </c>
    </row>
    <row r="20" spans="1:4" s="5" customFormat="1" ht="14.25">
      <c r="A20" s="15">
        <v>16</v>
      </c>
      <c r="B20" s="18">
        <v>2012902</v>
      </c>
      <c r="C20" s="17" t="s">
        <v>340</v>
      </c>
      <c r="D20" s="19">
        <v>26</v>
      </c>
    </row>
    <row r="21" spans="1:4" s="5" customFormat="1" ht="14.25">
      <c r="A21" s="15">
        <v>17</v>
      </c>
      <c r="B21" s="18">
        <v>20132</v>
      </c>
      <c r="C21" s="17" t="s">
        <v>341</v>
      </c>
      <c r="D21" s="19">
        <v>1170</v>
      </c>
    </row>
    <row r="22" spans="1:9" s="5" customFormat="1" ht="14.25">
      <c r="A22" s="15">
        <v>18</v>
      </c>
      <c r="B22" s="18">
        <v>2013202</v>
      </c>
      <c r="C22" s="17" t="s">
        <v>342</v>
      </c>
      <c r="D22" s="19">
        <v>290.26</v>
      </c>
      <c r="I22" s="20"/>
    </row>
    <row r="23" spans="1:4" s="5" customFormat="1" ht="14.25">
      <c r="A23" s="15">
        <v>19</v>
      </c>
      <c r="B23" s="18">
        <v>2013203</v>
      </c>
      <c r="C23" s="17" t="s">
        <v>343</v>
      </c>
      <c r="D23" s="19">
        <v>679.56</v>
      </c>
    </row>
    <row r="24" spans="1:4" s="5" customFormat="1" ht="14.25">
      <c r="A24" s="15"/>
      <c r="B24" s="18">
        <v>2013299</v>
      </c>
      <c r="C24" s="17" t="s">
        <v>344</v>
      </c>
      <c r="D24" s="19">
        <v>200</v>
      </c>
    </row>
    <row r="25" spans="1:4" s="5" customFormat="1" ht="14.25">
      <c r="A25" s="15">
        <v>20</v>
      </c>
      <c r="B25" s="18">
        <v>20133</v>
      </c>
      <c r="C25" s="17" t="s">
        <v>345</v>
      </c>
      <c r="D25" s="19">
        <v>401.1</v>
      </c>
    </row>
    <row r="26" spans="1:4" s="5" customFormat="1" ht="14.25">
      <c r="A26" s="15">
        <v>21</v>
      </c>
      <c r="B26" s="18">
        <v>2013302</v>
      </c>
      <c r="C26" s="17" t="s">
        <v>346</v>
      </c>
      <c r="D26" s="19">
        <v>301.1</v>
      </c>
    </row>
    <row r="27" spans="1:4" s="5" customFormat="1" ht="14.25">
      <c r="A27" s="15"/>
      <c r="B27" s="18">
        <v>2013399</v>
      </c>
      <c r="C27" s="17" t="s">
        <v>347</v>
      </c>
      <c r="D27" s="19">
        <v>100</v>
      </c>
    </row>
    <row r="28" spans="1:4" s="5" customFormat="1" ht="14.25">
      <c r="A28" s="15"/>
      <c r="B28" s="18">
        <v>20136</v>
      </c>
      <c r="C28" s="17" t="s">
        <v>348</v>
      </c>
      <c r="D28" s="19">
        <v>500</v>
      </c>
    </row>
    <row r="29" spans="1:4" s="5" customFormat="1" ht="14.25">
      <c r="A29" s="15"/>
      <c r="B29" s="18">
        <v>2013602</v>
      </c>
      <c r="C29" s="17" t="s">
        <v>349</v>
      </c>
      <c r="D29" s="19">
        <v>500</v>
      </c>
    </row>
    <row r="30" spans="1:4" s="5" customFormat="1" ht="14.25">
      <c r="A30" s="15">
        <v>22</v>
      </c>
      <c r="B30" s="16">
        <v>203</v>
      </c>
      <c r="C30" s="17" t="s">
        <v>350</v>
      </c>
      <c r="D30" s="14">
        <v>69.5</v>
      </c>
    </row>
    <row r="31" spans="1:4" s="5" customFormat="1" ht="14.25">
      <c r="A31" s="15">
        <v>23</v>
      </c>
      <c r="B31" s="18">
        <v>20399</v>
      </c>
      <c r="C31" s="17" t="s">
        <v>351</v>
      </c>
      <c r="D31" s="19">
        <v>69.5</v>
      </c>
    </row>
    <row r="32" spans="1:4" s="5" customFormat="1" ht="14.25">
      <c r="A32" s="15">
        <v>24</v>
      </c>
      <c r="B32" s="18">
        <v>2039999</v>
      </c>
      <c r="C32" s="17" t="s">
        <v>352</v>
      </c>
      <c r="D32" s="19">
        <v>69.5</v>
      </c>
    </row>
    <row r="33" spans="1:4" s="5" customFormat="1" ht="14.25">
      <c r="A33" s="15">
        <v>25</v>
      </c>
      <c r="B33" s="16">
        <v>204</v>
      </c>
      <c r="C33" s="17" t="s">
        <v>353</v>
      </c>
      <c r="D33" s="14">
        <v>1981.54</v>
      </c>
    </row>
    <row r="34" spans="1:4" s="5" customFormat="1" ht="14.25">
      <c r="A34" s="15">
        <v>26</v>
      </c>
      <c r="B34" s="18">
        <v>20402</v>
      </c>
      <c r="C34" s="17" t="s">
        <v>354</v>
      </c>
      <c r="D34" s="19">
        <v>1171.44</v>
      </c>
    </row>
    <row r="35" spans="1:4" s="5" customFormat="1" ht="14.25">
      <c r="A35" s="15">
        <v>27</v>
      </c>
      <c r="B35" s="18">
        <v>2040299</v>
      </c>
      <c r="C35" s="17" t="s">
        <v>355</v>
      </c>
      <c r="D35" s="19">
        <v>1171.44</v>
      </c>
    </row>
    <row r="36" spans="1:4" s="5" customFormat="1" ht="14.25">
      <c r="A36" s="15">
        <v>28</v>
      </c>
      <c r="B36" s="18">
        <v>20499</v>
      </c>
      <c r="C36" s="17" t="s">
        <v>356</v>
      </c>
      <c r="D36" s="19">
        <v>810.1</v>
      </c>
    </row>
    <row r="37" spans="1:4" s="5" customFormat="1" ht="14.25">
      <c r="A37" s="15">
        <v>29</v>
      </c>
      <c r="B37" s="18">
        <v>2049999</v>
      </c>
      <c r="C37" s="17" t="s">
        <v>357</v>
      </c>
      <c r="D37" s="19">
        <v>810.1</v>
      </c>
    </row>
    <row r="38" spans="1:4" s="5" customFormat="1" ht="14.25">
      <c r="A38" s="15">
        <v>30</v>
      </c>
      <c r="B38" s="16">
        <v>205</v>
      </c>
      <c r="C38" s="17" t="s">
        <v>358</v>
      </c>
      <c r="D38" s="14">
        <v>884</v>
      </c>
    </row>
    <row r="39" spans="1:4" s="5" customFormat="1" ht="14.25">
      <c r="A39" s="15">
        <v>31</v>
      </c>
      <c r="B39" s="18">
        <v>20502</v>
      </c>
      <c r="C39" s="17" t="s">
        <v>359</v>
      </c>
      <c r="D39" s="19">
        <v>879.34</v>
      </c>
    </row>
    <row r="40" spans="1:4" s="5" customFormat="1" ht="14.25">
      <c r="A40" s="15">
        <v>32</v>
      </c>
      <c r="B40" s="18">
        <v>2050201</v>
      </c>
      <c r="C40" s="17" t="s">
        <v>360</v>
      </c>
      <c r="D40" s="19">
        <v>879.34</v>
      </c>
    </row>
    <row r="41" spans="1:4" s="5" customFormat="1" ht="14.25">
      <c r="A41" s="15">
        <v>33</v>
      </c>
      <c r="B41" s="18">
        <v>20503</v>
      </c>
      <c r="C41" s="17" t="s">
        <v>361</v>
      </c>
      <c r="D41" s="19">
        <v>5</v>
      </c>
    </row>
    <row r="42" spans="1:4" s="5" customFormat="1" ht="14.25">
      <c r="A42" s="15">
        <v>34</v>
      </c>
      <c r="B42" s="18">
        <v>2050399</v>
      </c>
      <c r="C42" s="17" t="s">
        <v>362</v>
      </c>
      <c r="D42" s="19">
        <v>5</v>
      </c>
    </row>
    <row r="43" spans="1:4" s="5" customFormat="1" ht="14.25">
      <c r="A43" s="15">
        <v>35</v>
      </c>
      <c r="B43" s="16">
        <v>206</v>
      </c>
      <c r="C43" s="17" t="s">
        <v>363</v>
      </c>
      <c r="D43" s="14">
        <v>1.3</v>
      </c>
    </row>
    <row r="44" spans="1:4" s="5" customFormat="1" ht="14.25">
      <c r="A44" s="15">
        <v>36</v>
      </c>
      <c r="B44" s="18">
        <v>20699</v>
      </c>
      <c r="C44" s="17" t="s">
        <v>364</v>
      </c>
      <c r="D44" s="19">
        <v>1.3</v>
      </c>
    </row>
    <row r="45" spans="1:4" s="5" customFormat="1" ht="14.25">
      <c r="A45" s="15">
        <v>37</v>
      </c>
      <c r="B45" s="18">
        <v>2069999</v>
      </c>
      <c r="C45" s="17" t="s">
        <v>365</v>
      </c>
      <c r="D45" s="19">
        <v>1.3</v>
      </c>
    </row>
    <row r="46" spans="1:4" s="5" customFormat="1" ht="14.25">
      <c r="A46" s="15">
        <v>38</v>
      </c>
      <c r="B46" s="16">
        <v>207</v>
      </c>
      <c r="C46" s="17" t="s">
        <v>366</v>
      </c>
      <c r="D46" s="14">
        <v>15</v>
      </c>
    </row>
    <row r="47" spans="1:4" s="5" customFormat="1" ht="14.25">
      <c r="A47" s="15">
        <v>39</v>
      </c>
      <c r="B47" s="18">
        <v>20703</v>
      </c>
      <c r="C47" s="17" t="s">
        <v>367</v>
      </c>
      <c r="D47" s="19">
        <v>15</v>
      </c>
    </row>
    <row r="48" spans="1:4" s="5" customFormat="1" ht="14.25">
      <c r="A48" s="15">
        <v>40</v>
      </c>
      <c r="B48" s="18">
        <v>2070302</v>
      </c>
      <c r="C48" s="17" t="s">
        <v>368</v>
      </c>
      <c r="D48" s="19">
        <v>15</v>
      </c>
    </row>
    <row r="49" spans="1:4" s="5" customFormat="1" ht="14.25">
      <c r="A49" s="15">
        <v>41</v>
      </c>
      <c r="B49" s="16">
        <v>208</v>
      </c>
      <c r="C49" s="17" t="s">
        <v>369</v>
      </c>
      <c r="D49" s="14">
        <v>3228.79</v>
      </c>
    </row>
    <row r="50" spans="1:4" s="5" customFormat="1" ht="14.25">
      <c r="A50" s="15">
        <v>42</v>
      </c>
      <c r="B50" s="18">
        <v>20801</v>
      </c>
      <c r="C50" s="17" t="s">
        <v>370</v>
      </c>
      <c r="D50" s="19">
        <v>80</v>
      </c>
    </row>
    <row r="51" spans="1:4" s="5" customFormat="1" ht="14.25">
      <c r="A51" s="15">
        <v>43</v>
      </c>
      <c r="B51" s="18">
        <v>2080102</v>
      </c>
      <c r="C51" s="17" t="s">
        <v>371</v>
      </c>
      <c r="D51" s="19">
        <v>80</v>
      </c>
    </row>
    <row r="52" spans="1:4" s="5" customFormat="1" ht="14.25">
      <c r="A52" s="15">
        <v>44</v>
      </c>
      <c r="B52" s="18">
        <v>20802</v>
      </c>
      <c r="C52" s="17" t="s">
        <v>372</v>
      </c>
      <c r="D52" s="19">
        <v>2620.84</v>
      </c>
    </row>
    <row r="53" spans="1:4" s="5" customFormat="1" ht="14.25">
      <c r="A53" s="15">
        <v>45</v>
      </c>
      <c r="B53" s="18">
        <v>2080202</v>
      </c>
      <c r="C53" s="17" t="s">
        <v>373</v>
      </c>
      <c r="D53" s="19">
        <v>183.6</v>
      </c>
    </row>
    <row r="54" spans="1:4" s="5" customFormat="1" ht="14.25">
      <c r="A54" s="15">
        <v>46</v>
      </c>
      <c r="B54" s="18">
        <v>2080208</v>
      </c>
      <c r="C54" s="17" t="s">
        <v>374</v>
      </c>
      <c r="D54" s="19">
        <v>2187.24</v>
      </c>
    </row>
    <row r="55" spans="1:4" s="5" customFormat="1" ht="14.25">
      <c r="A55" s="15">
        <v>47</v>
      </c>
      <c r="B55" s="18">
        <v>2080299</v>
      </c>
      <c r="C55" s="17" t="s">
        <v>375</v>
      </c>
      <c r="D55" s="19">
        <v>250</v>
      </c>
    </row>
    <row r="56" spans="1:4" ht="13.5">
      <c r="A56" s="15">
        <v>48</v>
      </c>
      <c r="B56" s="18">
        <v>20805</v>
      </c>
      <c r="C56" s="17" t="s">
        <v>376</v>
      </c>
      <c r="D56" s="19">
        <v>398.95</v>
      </c>
    </row>
    <row r="57" spans="1:4" ht="13.5">
      <c r="A57" s="15">
        <v>49</v>
      </c>
      <c r="B57" s="18">
        <v>2080501</v>
      </c>
      <c r="C57" s="17" t="s">
        <v>377</v>
      </c>
      <c r="D57" s="19">
        <v>117.5</v>
      </c>
    </row>
    <row r="58" spans="1:4" ht="13.5">
      <c r="A58" s="15">
        <v>50</v>
      </c>
      <c r="B58" s="18">
        <v>2080505</v>
      </c>
      <c r="C58" s="17" t="s">
        <v>378</v>
      </c>
      <c r="D58" s="19">
        <v>206.51</v>
      </c>
    </row>
    <row r="59" spans="1:4" ht="13.5">
      <c r="A59" s="15">
        <v>51</v>
      </c>
      <c r="B59" s="18">
        <v>2080506</v>
      </c>
      <c r="C59" s="17" t="s">
        <v>379</v>
      </c>
      <c r="D59" s="19">
        <v>74.94</v>
      </c>
    </row>
    <row r="60" spans="1:4" ht="13.5">
      <c r="A60" s="15">
        <v>52</v>
      </c>
      <c r="B60" s="18">
        <v>20899</v>
      </c>
      <c r="C60" s="17" t="s">
        <v>380</v>
      </c>
      <c r="D60" s="19">
        <v>129</v>
      </c>
    </row>
    <row r="61" spans="1:4" ht="13.5">
      <c r="A61" s="15">
        <v>53</v>
      </c>
      <c r="B61" s="18">
        <v>2089999</v>
      </c>
      <c r="C61" s="17" t="s">
        <v>381</v>
      </c>
      <c r="D61" s="19">
        <v>129</v>
      </c>
    </row>
    <row r="62" spans="1:4" ht="13.5">
      <c r="A62" s="15">
        <v>54</v>
      </c>
      <c r="B62" s="16">
        <v>210</v>
      </c>
      <c r="C62" s="17" t="s">
        <v>382</v>
      </c>
      <c r="D62" s="14">
        <v>876.98</v>
      </c>
    </row>
    <row r="63" spans="1:4" ht="13.5">
      <c r="A63" s="15">
        <v>55</v>
      </c>
      <c r="B63" s="18">
        <v>21001</v>
      </c>
      <c r="C63" s="17" t="s">
        <v>383</v>
      </c>
      <c r="D63" s="19">
        <v>836.48</v>
      </c>
    </row>
    <row r="64" spans="1:4" ht="13.5">
      <c r="A64" s="15">
        <v>56</v>
      </c>
      <c r="B64" s="18">
        <v>2100102</v>
      </c>
      <c r="C64" s="17" t="s">
        <v>384</v>
      </c>
      <c r="D64" s="19">
        <v>836.48</v>
      </c>
    </row>
    <row r="65" spans="1:4" ht="13.5">
      <c r="A65" s="15">
        <v>57</v>
      </c>
      <c r="B65" s="18">
        <v>21007</v>
      </c>
      <c r="C65" s="17" t="s">
        <v>385</v>
      </c>
      <c r="D65" s="19">
        <v>40.5</v>
      </c>
    </row>
    <row r="66" spans="1:4" ht="13.5">
      <c r="A66" s="15">
        <v>58</v>
      </c>
      <c r="B66" s="18">
        <v>2100717</v>
      </c>
      <c r="C66" s="17" t="s">
        <v>386</v>
      </c>
      <c r="D66" s="19">
        <v>40.5</v>
      </c>
    </row>
    <row r="67" spans="1:4" ht="13.5">
      <c r="A67" s="15">
        <v>59</v>
      </c>
      <c r="B67" s="16">
        <v>212</v>
      </c>
      <c r="C67" s="17" t="s">
        <v>387</v>
      </c>
      <c r="D67" s="14">
        <v>8726.42</v>
      </c>
    </row>
    <row r="68" spans="1:4" ht="13.5">
      <c r="A68" s="15">
        <v>60</v>
      </c>
      <c r="B68" s="18">
        <v>21201</v>
      </c>
      <c r="C68" s="17" t="s">
        <v>388</v>
      </c>
      <c r="D68" s="19">
        <v>7406.42</v>
      </c>
    </row>
    <row r="69" spans="1:4" ht="13.5">
      <c r="A69" s="15">
        <v>61</v>
      </c>
      <c r="B69" s="18">
        <v>2120102</v>
      </c>
      <c r="C69" s="17" t="s">
        <v>389</v>
      </c>
      <c r="D69" s="19">
        <v>7406.42</v>
      </c>
    </row>
    <row r="70" spans="1:4" ht="13.5">
      <c r="A70" s="15">
        <v>62</v>
      </c>
      <c r="B70" s="18">
        <v>21205</v>
      </c>
      <c r="C70" s="17" t="s">
        <v>390</v>
      </c>
      <c r="D70" s="19">
        <v>1320</v>
      </c>
    </row>
    <row r="71" spans="1:4" ht="13.5">
      <c r="A71" s="15">
        <v>63</v>
      </c>
      <c r="B71" s="18">
        <v>2120501</v>
      </c>
      <c r="C71" s="17" t="s">
        <v>391</v>
      </c>
      <c r="D71" s="19">
        <v>1320</v>
      </c>
    </row>
    <row r="72" spans="1:4" ht="13.5">
      <c r="A72" s="15">
        <v>64</v>
      </c>
      <c r="B72" s="16">
        <v>221</v>
      </c>
      <c r="C72" s="17" t="s">
        <v>392</v>
      </c>
      <c r="D72" s="14">
        <v>547.53</v>
      </c>
    </row>
    <row r="73" spans="1:4" ht="13.5">
      <c r="A73" s="15">
        <v>65</v>
      </c>
      <c r="B73" s="18">
        <v>22102</v>
      </c>
      <c r="C73" s="17" t="s">
        <v>393</v>
      </c>
      <c r="D73" s="19">
        <v>547.53</v>
      </c>
    </row>
    <row r="74" spans="1:4" ht="13.5">
      <c r="A74" s="15">
        <v>66</v>
      </c>
      <c r="B74" s="18">
        <v>2210201</v>
      </c>
      <c r="C74" s="17" t="s">
        <v>394</v>
      </c>
      <c r="D74" s="19">
        <v>547.53</v>
      </c>
    </row>
  </sheetData>
  <sheetProtection/>
  <mergeCells count="2">
    <mergeCell ref="A1:D1"/>
    <mergeCell ref="A2:B2"/>
  </mergeCells>
  <printOptions horizontalCentered="1"/>
  <pageMargins left="0.7086614173228347" right="0.7086614173228347" top="0.7086614173228347" bottom="0.472440944881889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341"/>
    </row>
    <row r="2" spans="1:12" ht="30.75" customHeight="1">
      <c r="A2" s="340" t="s">
        <v>400</v>
      </c>
      <c r="B2" s="342"/>
      <c r="L2" s="343"/>
    </row>
    <row r="3" spans="1:12" ht="17.25" customHeight="1">
      <c r="A3" s="344" t="s">
        <v>401</v>
      </c>
      <c r="B3" s="298" t="s">
        <v>2</v>
      </c>
      <c r="L3" s="298"/>
    </row>
    <row r="4" spans="1:4" ht="21" customHeight="1">
      <c r="A4" s="299" t="s">
        <v>396</v>
      </c>
      <c r="B4" s="299" t="s">
        <v>402</v>
      </c>
      <c r="C4" s="345"/>
      <c r="D4" s="345"/>
    </row>
    <row r="5" spans="1:2" ht="22.5" customHeight="1">
      <c r="A5" s="300" t="s">
        <v>397</v>
      </c>
      <c r="B5" s="300">
        <v>18.9</v>
      </c>
    </row>
    <row r="6" spans="1:2" ht="21" customHeight="1">
      <c r="A6" s="300" t="s">
        <v>403</v>
      </c>
      <c r="B6" s="300">
        <v>8.6</v>
      </c>
    </row>
    <row r="7" spans="1:2" ht="21" customHeight="1">
      <c r="A7" s="300" t="s">
        <v>404</v>
      </c>
      <c r="B7" s="300">
        <v>8.6</v>
      </c>
    </row>
    <row r="8" spans="1:2" ht="24" customHeight="1">
      <c r="A8" s="300" t="s">
        <v>405</v>
      </c>
      <c r="B8" s="300"/>
    </row>
    <row r="9" spans="1:2" ht="29.25" customHeight="1">
      <c r="A9" s="300" t="s">
        <v>398</v>
      </c>
      <c r="B9" s="300">
        <v>3</v>
      </c>
    </row>
    <row r="10" spans="1:2" ht="24.75" customHeight="1">
      <c r="A10" s="300" t="s">
        <v>399</v>
      </c>
      <c r="B10" s="300">
        <v>7.3</v>
      </c>
    </row>
    <row r="11" spans="1:2" ht="26.25" customHeight="1">
      <c r="A11" s="300" t="s">
        <v>406</v>
      </c>
      <c r="B11" s="300"/>
    </row>
    <row r="12" spans="1:2" ht="27" customHeight="1">
      <c r="A12" s="300" t="s">
        <v>407</v>
      </c>
      <c r="B12" s="300">
        <v>7.3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E21" sqref="E21"/>
    </sheetView>
  </sheetViews>
  <sheetFormatPr defaultColWidth="9.00390625" defaultRowHeight="13.5"/>
  <cols>
    <col min="1" max="1" width="6.00390625" style="254" customWidth="1"/>
    <col min="2" max="2" width="29.75390625" style="153" customWidth="1"/>
    <col min="3" max="3" width="12.125" style="151" hidden="1" customWidth="1"/>
    <col min="4" max="6" width="15.625" style="151" customWidth="1"/>
    <col min="7" max="7" width="8.00390625" style="153" customWidth="1"/>
    <col min="15" max="218" width="8.00390625" style="153" customWidth="1"/>
    <col min="219" max="219" width="0.6171875" style="153" customWidth="1"/>
    <col min="220" max="220" width="29.625" style="153" customWidth="1"/>
    <col min="221" max="16384" width="9.00390625" style="153" customWidth="1"/>
  </cols>
  <sheetData>
    <row r="1" spans="1:6" ht="27.75" customHeight="1">
      <c r="A1" s="302" t="s">
        <v>43</v>
      </c>
      <c r="B1" s="302"/>
      <c r="C1" s="302"/>
      <c r="D1" s="302"/>
      <c r="E1" s="302"/>
      <c r="F1" s="302"/>
    </row>
    <row r="2" spans="1:6" s="149" customFormat="1" ht="16.5" customHeight="1">
      <c r="A2" s="255" t="s">
        <v>44</v>
      </c>
      <c r="B2" s="155" t="s">
        <v>45</v>
      </c>
      <c r="C2" s="156"/>
      <c r="D2" s="156"/>
      <c r="E2" s="156"/>
      <c r="F2" s="157" t="s">
        <v>2</v>
      </c>
    </row>
    <row r="3" spans="1:6" s="149" customFormat="1" ht="24.75" customHeight="1">
      <c r="A3" s="158" t="s">
        <v>3</v>
      </c>
      <c r="B3" s="159" t="s">
        <v>46</v>
      </c>
      <c r="C3" s="256" t="s">
        <v>47</v>
      </c>
      <c r="D3" s="256" t="s">
        <v>6</v>
      </c>
      <c r="E3" s="256" t="s">
        <v>7</v>
      </c>
      <c r="F3" s="257" t="s">
        <v>8</v>
      </c>
    </row>
    <row r="4" spans="1:7" s="149" customFormat="1" ht="18.75" customHeight="1">
      <c r="A4" s="258" t="s">
        <v>10</v>
      </c>
      <c r="B4" s="128" t="s">
        <v>48</v>
      </c>
      <c r="C4" s="259">
        <v>5049.29</v>
      </c>
      <c r="D4" s="163">
        <v>5549.320000000001</v>
      </c>
      <c r="E4" s="163">
        <v>5296</v>
      </c>
      <c r="F4" s="260">
        <f aca="true" t="shared" si="0" ref="F4:F21">E4/D4*100</f>
        <v>95.43511637461887</v>
      </c>
      <c r="G4" s="261"/>
    </row>
    <row r="5" spans="1:6" s="149" customFormat="1" ht="18.75" customHeight="1">
      <c r="A5" s="258" t="s">
        <v>18</v>
      </c>
      <c r="B5" s="262" t="s">
        <v>49</v>
      </c>
      <c r="C5" s="259">
        <v>96</v>
      </c>
      <c r="D5" s="163">
        <v>69.5</v>
      </c>
      <c r="E5" s="163">
        <v>69.5</v>
      </c>
      <c r="F5" s="260">
        <f t="shared" si="0"/>
        <v>100</v>
      </c>
    </row>
    <row r="6" spans="1:6" s="149" customFormat="1" ht="18.75" customHeight="1">
      <c r="A6" s="258" t="s">
        <v>27</v>
      </c>
      <c r="B6" s="262" t="s">
        <v>50</v>
      </c>
      <c r="C6" s="259">
        <v>1422.81</v>
      </c>
      <c r="D6" s="163">
        <v>1401.5</v>
      </c>
      <c r="E6" s="163">
        <v>1201</v>
      </c>
      <c r="F6" s="260">
        <f t="shared" si="0"/>
        <v>85.69389939350695</v>
      </c>
    </row>
    <row r="7" spans="1:6" s="149" customFormat="1" ht="18.75" customHeight="1">
      <c r="A7" s="258" t="s">
        <v>51</v>
      </c>
      <c r="B7" s="262" t="s">
        <v>52</v>
      </c>
      <c r="C7" s="259">
        <v>1098</v>
      </c>
      <c r="D7" s="163">
        <v>1684.14</v>
      </c>
      <c r="E7" s="163">
        <v>1614</v>
      </c>
      <c r="F7" s="260">
        <f t="shared" si="0"/>
        <v>95.83526310164238</v>
      </c>
    </row>
    <row r="8" spans="1:6" s="149" customFormat="1" ht="18.75" customHeight="1">
      <c r="A8" s="258" t="s">
        <v>53</v>
      </c>
      <c r="B8" s="262" t="s">
        <v>54</v>
      </c>
      <c r="C8" s="259">
        <v>2</v>
      </c>
      <c r="D8" s="163">
        <v>1.3</v>
      </c>
      <c r="E8" s="163"/>
      <c r="F8" s="260">
        <f t="shared" si="0"/>
        <v>0</v>
      </c>
    </row>
    <row r="9" spans="1:6" s="149" customFormat="1" ht="18.75" customHeight="1">
      <c r="A9" s="258" t="s">
        <v>55</v>
      </c>
      <c r="B9" s="262" t="s">
        <v>56</v>
      </c>
      <c r="C9" s="259">
        <v>179</v>
      </c>
      <c r="D9" s="163">
        <v>63</v>
      </c>
      <c r="E9" s="163">
        <v>58</v>
      </c>
      <c r="F9" s="260">
        <f t="shared" si="0"/>
        <v>92.06349206349206</v>
      </c>
    </row>
    <row r="10" spans="1:6" s="149" customFormat="1" ht="18.75" customHeight="1">
      <c r="A10" s="258" t="s">
        <v>57</v>
      </c>
      <c r="B10" s="262" t="s">
        <v>58</v>
      </c>
      <c r="C10" s="259">
        <v>2201</v>
      </c>
      <c r="D10" s="163">
        <v>2374.61642</v>
      </c>
      <c r="E10" s="163">
        <v>2178</v>
      </c>
      <c r="F10" s="260">
        <f t="shared" si="0"/>
        <v>91.720076626102</v>
      </c>
    </row>
    <row r="11" spans="1:6" s="149" customFormat="1" ht="18.75" customHeight="1">
      <c r="A11" s="258" t="s">
        <v>59</v>
      </c>
      <c r="B11" s="262" t="s">
        <v>60</v>
      </c>
      <c r="C11" s="259">
        <v>149</v>
      </c>
      <c r="D11" s="163">
        <v>265.7425</v>
      </c>
      <c r="E11" s="163">
        <v>348</v>
      </c>
      <c r="F11" s="260">
        <f t="shared" si="0"/>
        <v>130.95383689097528</v>
      </c>
    </row>
    <row r="12" spans="1:6" s="149" customFormat="1" ht="18.75" customHeight="1">
      <c r="A12" s="258" t="s">
        <v>61</v>
      </c>
      <c r="B12" s="262" t="s">
        <v>62</v>
      </c>
      <c r="C12" s="259">
        <v>131</v>
      </c>
      <c r="D12" s="163">
        <v>3</v>
      </c>
      <c r="E12" s="163">
        <v>3</v>
      </c>
      <c r="F12" s="260">
        <f t="shared" si="0"/>
        <v>100</v>
      </c>
    </row>
    <row r="13" spans="1:6" s="149" customFormat="1" ht="18.75" customHeight="1">
      <c r="A13" s="258" t="s">
        <v>63</v>
      </c>
      <c r="B13" s="262" t="s">
        <v>64</v>
      </c>
      <c r="C13" s="259">
        <v>11655</v>
      </c>
      <c r="D13" s="163">
        <v>8939.895</v>
      </c>
      <c r="E13" s="163">
        <v>9460</v>
      </c>
      <c r="F13" s="260">
        <f t="shared" si="0"/>
        <v>105.81779763632571</v>
      </c>
    </row>
    <row r="14" spans="1:6" s="149" customFormat="1" ht="18.75" customHeight="1">
      <c r="A14" s="258" t="s">
        <v>65</v>
      </c>
      <c r="B14" s="262" t="s">
        <v>66</v>
      </c>
      <c r="C14" s="259">
        <v>89</v>
      </c>
      <c r="D14" s="163">
        <v>175.6852</v>
      </c>
      <c r="E14" s="163">
        <v>228</v>
      </c>
      <c r="F14" s="260">
        <f t="shared" si="0"/>
        <v>129.77757944323142</v>
      </c>
    </row>
    <row r="15" spans="1:6" s="149" customFormat="1" ht="18.75" customHeight="1">
      <c r="A15" s="258" t="s">
        <v>67</v>
      </c>
      <c r="B15" s="262" t="s">
        <v>68</v>
      </c>
      <c r="C15" s="259"/>
      <c r="D15" s="163"/>
      <c r="E15" s="163"/>
      <c r="F15" s="260"/>
    </row>
    <row r="16" spans="1:6" s="149" customFormat="1" ht="18.75" customHeight="1">
      <c r="A16" s="258" t="s">
        <v>69</v>
      </c>
      <c r="B16" s="262" t="s">
        <v>70</v>
      </c>
      <c r="C16" s="259">
        <v>2850</v>
      </c>
      <c r="D16" s="163"/>
      <c r="E16" s="163"/>
      <c r="F16" s="260"/>
    </row>
    <row r="17" spans="1:6" s="149" customFormat="1" ht="18.75" customHeight="1">
      <c r="A17" s="258" t="s">
        <v>71</v>
      </c>
      <c r="B17" s="262" t="s">
        <v>72</v>
      </c>
      <c r="C17" s="259"/>
      <c r="D17" s="163"/>
      <c r="E17" s="163"/>
      <c r="F17" s="260"/>
    </row>
    <row r="18" spans="1:6" s="149" customFormat="1" ht="18.75" customHeight="1">
      <c r="A18" s="258" t="s">
        <v>73</v>
      </c>
      <c r="B18" s="262" t="s">
        <v>74</v>
      </c>
      <c r="C18" s="259"/>
      <c r="D18" s="163"/>
      <c r="E18" s="163"/>
      <c r="F18" s="260"/>
    </row>
    <row r="19" spans="1:6" s="149" customFormat="1" ht="18.75" customHeight="1">
      <c r="A19" s="258" t="s">
        <v>75</v>
      </c>
      <c r="B19" s="262" t="s">
        <v>76</v>
      </c>
      <c r="C19" s="259"/>
      <c r="D19" s="163"/>
      <c r="E19" s="163"/>
      <c r="F19" s="260"/>
    </row>
    <row r="20" spans="1:6" s="149" customFormat="1" ht="18.75" customHeight="1">
      <c r="A20" s="258" t="s">
        <v>77</v>
      </c>
      <c r="B20" s="262" t="s">
        <v>78</v>
      </c>
      <c r="C20" s="259">
        <v>2</v>
      </c>
      <c r="D20" s="163"/>
      <c r="E20" s="163"/>
      <c r="F20" s="260"/>
    </row>
    <row r="21" spans="1:6" s="149" customFormat="1" ht="18.75" customHeight="1">
      <c r="A21" s="258" t="s">
        <v>79</v>
      </c>
      <c r="B21" s="262" t="s">
        <v>80</v>
      </c>
      <c r="C21" s="259">
        <v>726</v>
      </c>
      <c r="D21" s="163">
        <v>1164.88</v>
      </c>
      <c r="E21" s="163">
        <v>1476</v>
      </c>
      <c r="F21" s="260">
        <f t="shared" si="0"/>
        <v>126.70833047180825</v>
      </c>
    </row>
    <row r="22" spans="1:6" s="149" customFormat="1" ht="18.75" customHeight="1">
      <c r="A22" s="258" t="s">
        <v>81</v>
      </c>
      <c r="B22" s="262" t="s">
        <v>82</v>
      </c>
      <c r="C22" s="259"/>
      <c r="D22" s="163"/>
      <c r="E22" s="163"/>
      <c r="F22" s="260"/>
    </row>
    <row r="23" spans="1:6" s="149" customFormat="1" ht="18.75" customHeight="1">
      <c r="A23" s="258" t="s">
        <v>83</v>
      </c>
      <c r="B23" s="262" t="s">
        <v>84</v>
      </c>
      <c r="C23" s="259">
        <v>54</v>
      </c>
      <c r="D23" s="163">
        <v>23</v>
      </c>
      <c r="E23" s="163">
        <v>27</v>
      </c>
      <c r="F23" s="260">
        <f>E23/D23*100</f>
        <v>117.3913043478261</v>
      </c>
    </row>
    <row r="24" spans="1:6" s="149" customFormat="1" ht="18.75" customHeight="1">
      <c r="A24" s="258" t="s">
        <v>85</v>
      </c>
      <c r="B24" s="262" t="s">
        <v>86</v>
      </c>
      <c r="C24" s="263"/>
      <c r="D24" s="264"/>
      <c r="E24" s="264"/>
      <c r="F24" s="260"/>
    </row>
    <row r="25" spans="1:6" s="149" customFormat="1" ht="18.75" customHeight="1">
      <c r="A25" s="258" t="s">
        <v>87</v>
      </c>
      <c r="B25" s="262" t="s">
        <v>88</v>
      </c>
      <c r="C25" s="259"/>
      <c r="D25" s="163"/>
      <c r="E25" s="163"/>
      <c r="F25" s="260"/>
    </row>
    <row r="26" spans="1:7" s="149" customFormat="1" ht="18.75" customHeight="1">
      <c r="A26" s="161"/>
      <c r="B26" s="265" t="s">
        <v>89</v>
      </c>
      <c r="C26" s="266">
        <f>SUM(C4:C25)</f>
        <v>25704.1</v>
      </c>
      <c r="D26" s="267">
        <f>SUM(D4:D25)</f>
        <v>21715.579120000002</v>
      </c>
      <c r="E26" s="267">
        <f>SUM(E4:E25)</f>
        <v>21958.5</v>
      </c>
      <c r="F26" s="268">
        <f>E26/D26*100</f>
        <v>101.11864794697678</v>
      </c>
      <c r="G26" s="269"/>
    </row>
    <row r="27" spans="1:6" s="149" customFormat="1" ht="18.75" customHeight="1">
      <c r="A27" s="258" t="s">
        <v>90</v>
      </c>
      <c r="B27" s="262" t="s">
        <v>91</v>
      </c>
      <c r="C27" s="259"/>
      <c r="D27" s="163">
        <v>200</v>
      </c>
      <c r="E27" s="163"/>
      <c r="F27" s="260"/>
    </row>
    <row r="28" spans="1:6" s="149" customFormat="1" ht="18.75" customHeight="1">
      <c r="A28" s="161" t="s">
        <v>92</v>
      </c>
      <c r="B28" s="166" t="s">
        <v>93</v>
      </c>
      <c r="C28" s="270">
        <f>C29+C35+C27</f>
        <v>38509</v>
      </c>
      <c r="D28" s="271">
        <f>D29+D35+D27</f>
        <v>41341</v>
      </c>
      <c r="E28" s="271">
        <f>E29+E35+E27</f>
        <v>44015</v>
      </c>
      <c r="F28" s="268">
        <f>E28/D28*100</f>
        <v>106.46815510026366</v>
      </c>
    </row>
    <row r="29" spans="1:6" s="149" customFormat="1" ht="18.75" customHeight="1">
      <c r="A29" s="161">
        <v>1</v>
      </c>
      <c r="B29" s="166" t="s">
        <v>94</v>
      </c>
      <c r="C29" s="272">
        <f>C30+C31+C32+C33+C34</f>
        <v>36624</v>
      </c>
      <c r="D29" s="163">
        <f>D30+D31+D32+D33+D34</f>
        <v>41141</v>
      </c>
      <c r="E29" s="163">
        <f>E30+E31+E32+E33+E34</f>
        <v>44015</v>
      </c>
      <c r="F29" s="260">
        <f>E29/D29*100</f>
        <v>106.985731994847</v>
      </c>
    </row>
    <row r="30" spans="1:6" s="149" customFormat="1" ht="18.75" customHeight="1" hidden="1">
      <c r="A30" s="161"/>
      <c r="B30" s="166" t="s">
        <v>95</v>
      </c>
      <c r="C30" s="272"/>
      <c r="D30" s="163"/>
      <c r="E30" s="163"/>
      <c r="F30" s="260"/>
    </row>
    <row r="31" spans="1:6" s="149" customFormat="1" ht="18.75" customHeight="1">
      <c r="A31" s="161"/>
      <c r="B31" s="166" t="s">
        <v>96</v>
      </c>
      <c r="C31" s="272">
        <f>'2020年街道一般公共预算收入'!C4</f>
        <v>32879</v>
      </c>
      <c r="D31" s="163">
        <f>'2020年街道一般公共预算收入'!D4</f>
        <v>37391</v>
      </c>
      <c r="E31" s="163">
        <f>'2020年街道一般公共预算收入'!E4</f>
        <v>40015</v>
      </c>
      <c r="F31" s="260">
        <f>E31/D31*100</f>
        <v>107.01773153967534</v>
      </c>
    </row>
    <row r="32" spans="1:6" s="149" customFormat="1" ht="18.75" customHeight="1" hidden="1">
      <c r="A32" s="161"/>
      <c r="B32" s="166" t="s">
        <v>97</v>
      </c>
      <c r="C32" s="272"/>
      <c r="D32" s="163"/>
      <c r="E32" s="163"/>
      <c r="F32" s="260"/>
    </row>
    <row r="33" spans="1:6" s="149" customFormat="1" ht="18.75" customHeight="1" hidden="1">
      <c r="A33" s="161"/>
      <c r="B33" s="166" t="s">
        <v>98</v>
      </c>
      <c r="C33" s="272"/>
      <c r="D33" s="163"/>
      <c r="E33" s="163"/>
      <c r="F33" s="260"/>
    </row>
    <row r="34" spans="1:6" s="149" customFormat="1" ht="18.75" customHeight="1">
      <c r="A34" s="161"/>
      <c r="B34" s="166" t="s">
        <v>99</v>
      </c>
      <c r="C34" s="273">
        <f>2245+1500</f>
        <v>3745</v>
      </c>
      <c r="D34" s="163">
        <f>2250+1500</f>
        <v>3750</v>
      </c>
      <c r="E34" s="163">
        <v>4000</v>
      </c>
      <c r="F34" s="260">
        <f>E34/D34*100</f>
        <v>106.66666666666667</v>
      </c>
    </row>
    <row r="35" spans="1:6" s="149" customFormat="1" ht="18.75" customHeight="1">
      <c r="A35" s="161">
        <v>2</v>
      </c>
      <c r="B35" s="166" t="s">
        <v>100</v>
      </c>
      <c r="C35" s="272">
        <f>C36+C37</f>
        <v>1885</v>
      </c>
      <c r="D35" s="163"/>
      <c r="E35" s="163"/>
      <c r="F35" s="260"/>
    </row>
    <row r="36" spans="1:6" s="149" customFormat="1" ht="18.75" customHeight="1">
      <c r="A36" s="161"/>
      <c r="B36" s="166" t="s">
        <v>101</v>
      </c>
      <c r="C36" s="272">
        <v>315</v>
      </c>
      <c r="D36" s="163"/>
      <c r="E36" s="163"/>
      <c r="F36" s="260"/>
    </row>
    <row r="37" spans="1:6" s="149" customFormat="1" ht="18.75" customHeight="1">
      <c r="A37" s="161"/>
      <c r="B37" s="166" t="s">
        <v>102</v>
      </c>
      <c r="C37" s="272">
        <v>1570</v>
      </c>
      <c r="D37" s="163"/>
      <c r="E37" s="163"/>
      <c r="F37" s="260"/>
    </row>
    <row r="38" spans="1:6" s="149" customFormat="1" ht="18.75" customHeight="1">
      <c r="A38" s="274"/>
      <c r="B38" s="275" t="s">
        <v>103</v>
      </c>
      <c r="C38" s="276">
        <f>C26+C28</f>
        <v>64213.1</v>
      </c>
      <c r="D38" s="277">
        <f>D26+D28</f>
        <v>63056.57912</v>
      </c>
      <c r="E38" s="277">
        <f>E26+E28</f>
        <v>65973.5</v>
      </c>
      <c r="F38" s="278">
        <f>E38/D38*100</f>
        <v>104.62587872781512</v>
      </c>
    </row>
  </sheetData>
  <sheetProtection/>
  <mergeCells count="1">
    <mergeCell ref="A1:F1"/>
  </mergeCells>
  <printOptions horizontalCentered="1"/>
  <pageMargins left="0.3541666666666667" right="0.3541666666666667" top="0.7868055555555555" bottom="0.19652777777777777" header="0.5118055555555555" footer="0.5118055555555555"/>
  <pageSetup errors="NA" firstPageNumber="1" useFirstPageNumber="1" horizontalDpi="600" verticalDpi="600" orientation="portrait" paperSize="9" r:id="rId1"/>
  <headerFooter alignWithMargins="0">
    <oddFooter xml:space="preserve">&amp;C&amp;10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zoomScale="90" zoomScaleNormal="90" workbookViewId="0" topLeftCell="A13">
      <selection activeCell="N15" sqref="N15"/>
    </sheetView>
  </sheetViews>
  <sheetFormatPr defaultColWidth="0.74609375" defaultRowHeight="13.5"/>
  <cols>
    <col min="1" max="1" width="40.625" style="101" customWidth="1"/>
    <col min="2" max="2" width="9.375" style="102" hidden="1" customWidth="1"/>
    <col min="3" max="4" width="9.75390625" style="102" customWidth="1"/>
    <col min="5" max="5" width="8.625" style="101" customWidth="1"/>
    <col min="6" max="6" width="40.625" style="101" customWidth="1"/>
    <col min="7" max="7" width="9.25390625" style="102" hidden="1" customWidth="1"/>
    <col min="8" max="9" width="9.75390625" style="102" customWidth="1"/>
    <col min="10" max="10" width="9.25390625" style="101" customWidth="1"/>
    <col min="11" max="12" width="9.00390625" style="101" customWidth="1"/>
    <col min="13" max="204" width="30.125" style="101" customWidth="1"/>
    <col min="205" max="233" width="9.00390625" style="101" customWidth="1"/>
    <col min="234" max="16384" width="0.74609375" style="101" customWidth="1"/>
  </cols>
  <sheetData>
    <row r="1" spans="1:10" ht="27" customHeight="1">
      <c r="A1" s="303" t="s">
        <v>104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6.5" customHeight="1">
      <c r="A2" s="103" t="s">
        <v>105</v>
      </c>
      <c r="B2" s="228"/>
      <c r="H2" s="104"/>
      <c r="I2" s="104"/>
      <c r="J2" s="105" t="s">
        <v>2</v>
      </c>
    </row>
    <row r="3" spans="1:10" ht="19.5" customHeight="1">
      <c r="A3" s="304" t="s">
        <v>106</v>
      </c>
      <c r="B3" s="305"/>
      <c r="C3" s="306"/>
      <c r="D3" s="306"/>
      <c r="E3" s="306"/>
      <c r="F3" s="306" t="s">
        <v>107</v>
      </c>
      <c r="G3" s="306"/>
      <c r="H3" s="306"/>
      <c r="I3" s="306"/>
      <c r="J3" s="307"/>
    </row>
    <row r="4" spans="1:10" s="99" customFormat="1" ht="28.5" customHeight="1">
      <c r="A4" s="106" t="s">
        <v>108</v>
      </c>
      <c r="B4" s="77" t="s">
        <v>109</v>
      </c>
      <c r="C4" s="77" t="s">
        <v>110</v>
      </c>
      <c r="D4" s="77" t="s">
        <v>111</v>
      </c>
      <c r="E4" s="210" t="s">
        <v>8</v>
      </c>
      <c r="F4" s="77" t="s">
        <v>108</v>
      </c>
      <c r="G4" s="77" t="s">
        <v>109</v>
      </c>
      <c r="H4" s="77" t="s">
        <v>110</v>
      </c>
      <c r="I4" s="77" t="s">
        <v>111</v>
      </c>
      <c r="J4" s="224" t="s">
        <v>8</v>
      </c>
    </row>
    <row r="5" spans="1:11" ht="18.75" customHeight="1">
      <c r="A5" s="107" t="s">
        <v>112</v>
      </c>
      <c r="B5" s="229"/>
      <c r="C5" s="108"/>
      <c r="D5" s="108"/>
      <c r="E5" s="230"/>
      <c r="F5" s="109" t="s">
        <v>113</v>
      </c>
      <c r="G5" s="231"/>
      <c r="H5" s="232"/>
      <c r="I5" s="110"/>
      <c r="J5" s="251"/>
      <c r="K5" s="147"/>
    </row>
    <row r="6" spans="1:11" ht="18.75" customHeight="1">
      <c r="A6" s="107" t="s">
        <v>114</v>
      </c>
      <c r="B6" s="229"/>
      <c r="C6" s="108"/>
      <c r="D6" s="108"/>
      <c r="E6" s="230"/>
      <c r="F6" s="109" t="s">
        <v>115</v>
      </c>
      <c r="G6" s="231"/>
      <c r="H6" s="232"/>
      <c r="I6" s="110"/>
      <c r="J6" s="251"/>
      <c r="K6" s="147"/>
    </row>
    <row r="7" spans="1:11" ht="18.75" customHeight="1">
      <c r="A7" s="107" t="s">
        <v>116</v>
      </c>
      <c r="B7" s="229"/>
      <c r="C7" s="108"/>
      <c r="D7" s="108"/>
      <c r="E7" s="230"/>
      <c r="F7" s="109" t="s">
        <v>117</v>
      </c>
      <c r="G7" s="231"/>
      <c r="H7" s="232"/>
      <c r="I7" s="110"/>
      <c r="J7" s="251"/>
      <c r="K7" s="147"/>
    </row>
    <row r="8" spans="1:11" ht="18.75" customHeight="1">
      <c r="A8" s="107" t="s">
        <v>118</v>
      </c>
      <c r="B8" s="229"/>
      <c r="C8" s="108"/>
      <c r="D8" s="108"/>
      <c r="E8" s="230"/>
      <c r="F8" s="116" t="s">
        <v>119</v>
      </c>
      <c r="G8" s="233"/>
      <c r="H8" s="111"/>
      <c r="I8" s="111"/>
      <c r="J8" s="112"/>
      <c r="K8" s="147"/>
    </row>
    <row r="9" spans="1:11" ht="18.75" customHeight="1">
      <c r="A9" s="107" t="s">
        <v>120</v>
      </c>
      <c r="B9" s="229"/>
      <c r="C9" s="108"/>
      <c r="D9" s="108"/>
      <c r="E9" s="230"/>
      <c r="F9" s="117" t="s">
        <v>121</v>
      </c>
      <c r="G9" s="234"/>
      <c r="H9" s="113"/>
      <c r="I9" s="113"/>
      <c r="J9" s="112"/>
      <c r="K9" s="147"/>
    </row>
    <row r="10" spans="1:11" ht="18.75" customHeight="1">
      <c r="A10" s="118" t="s">
        <v>122</v>
      </c>
      <c r="B10" s="235"/>
      <c r="C10" s="108"/>
      <c r="D10" s="108"/>
      <c r="E10" s="230"/>
      <c r="F10" s="119" t="s">
        <v>123</v>
      </c>
      <c r="G10" s="236"/>
      <c r="H10" s="115"/>
      <c r="I10" s="115"/>
      <c r="J10" s="112"/>
      <c r="K10" s="147"/>
    </row>
    <row r="11" spans="1:11" ht="18.75" customHeight="1">
      <c r="A11" s="107" t="s">
        <v>124</v>
      </c>
      <c r="B11" s="229"/>
      <c r="C11" s="108"/>
      <c r="D11" s="108"/>
      <c r="E11" s="230"/>
      <c r="F11" s="119" t="s">
        <v>125</v>
      </c>
      <c r="G11" s="236"/>
      <c r="H11" s="115"/>
      <c r="I11" s="115"/>
      <c r="J11" s="112"/>
      <c r="K11" s="147"/>
    </row>
    <row r="12" spans="1:11" ht="18.75" customHeight="1">
      <c r="A12" s="107" t="s">
        <v>126</v>
      </c>
      <c r="B12" s="229"/>
      <c r="C12" s="108"/>
      <c r="D12" s="108"/>
      <c r="E12" s="230"/>
      <c r="F12" s="116" t="s">
        <v>127</v>
      </c>
      <c r="G12" s="233"/>
      <c r="H12" s="113"/>
      <c r="I12" s="113"/>
      <c r="J12" s="112"/>
      <c r="K12" s="147"/>
    </row>
    <row r="13" spans="1:11" ht="18.75" customHeight="1">
      <c r="A13" s="107" t="s">
        <v>128</v>
      </c>
      <c r="B13" s="229"/>
      <c r="C13" s="108"/>
      <c r="D13" s="108"/>
      <c r="E13" s="230"/>
      <c r="F13" s="119" t="s">
        <v>129</v>
      </c>
      <c r="G13" s="236"/>
      <c r="H13" s="115"/>
      <c r="I13" s="115"/>
      <c r="J13" s="112"/>
      <c r="K13" s="147"/>
    </row>
    <row r="14" spans="1:11" ht="18.75" customHeight="1">
      <c r="A14" s="107" t="s">
        <v>130</v>
      </c>
      <c r="B14" s="229"/>
      <c r="C14" s="108"/>
      <c r="D14" s="108"/>
      <c r="E14" s="230"/>
      <c r="F14" s="116" t="s">
        <v>131</v>
      </c>
      <c r="G14" s="233">
        <v>71</v>
      </c>
      <c r="H14" s="113">
        <v>78</v>
      </c>
      <c r="I14" s="113">
        <v>78</v>
      </c>
      <c r="J14" s="112">
        <v>100</v>
      </c>
      <c r="K14" s="147"/>
    </row>
    <row r="15" spans="1:11" ht="18.75" customHeight="1">
      <c r="A15" s="121" t="s">
        <v>132</v>
      </c>
      <c r="B15" s="237"/>
      <c r="C15" s="108"/>
      <c r="D15" s="108"/>
      <c r="E15" s="230"/>
      <c r="F15" s="122" t="s">
        <v>133</v>
      </c>
      <c r="G15" s="238"/>
      <c r="H15" s="113">
        <v>78</v>
      </c>
      <c r="I15" s="113">
        <v>78</v>
      </c>
      <c r="J15" s="112">
        <v>100</v>
      </c>
      <c r="K15" s="147"/>
    </row>
    <row r="16" spans="1:11" ht="18.75" customHeight="1">
      <c r="A16" s="107" t="s">
        <v>134</v>
      </c>
      <c r="B16" s="229"/>
      <c r="C16" s="108"/>
      <c r="D16" s="108"/>
      <c r="E16" s="230"/>
      <c r="F16" s="119" t="s">
        <v>135</v>
      </c>
      <c r="G16" s="236"/>
      <c r="H16" s="239"/>
      <c r="I16" s="113"/>
      <c r="J16" s="112"/>
      <c r="K16" s="147"/>
    </row>
    <row r="17" spans="1:11" ht="18.75" customHeight="1">
      <c r="A17" s="107" t="s">
        <v>136</v>
      </c>
      <c r="B17" s="229"/>
      <c r="C17" s="108"/>
      <c r="D17" s="108"/>
      <c r="E17" s="230"/>
      <c r="F17" s="119" t="s">
        <v>137</v>
      </c>
      <c r="G17" s="236"/>
      <c r="H17" s="239"/>
      <c r="I17" s="113"/>
      <c r="J17" s="112"/>
      <c r="K17" s="147"/>
    </row>
    <row r="18" spans="1:11" ht="18.75" customHeight="1">
      <c r="A18" s="107" t="s">
        <v>138</v>
      </c>
      <c r="B18" s="229"/>
      <c r="C18" s="108"/>
      <c r="D18" s="108"/>
      <c r="E18" s="230"/>
      <c r="F18" s="119" t="s">
        <v>139</v>
      </c>
      <c r="G18" s="236"/>
      <c r="H18" s="239"/>
      <c r="I18" s="113"/>
      <c r="J18" s="112"/>
      <c r="K18" s="147"/>
    </row>
    <row r="19" spans="1:11" ht="18.75" customHeight="1">
      <c r="A19" s="107" t="s">
        <v>140</v>
      </c>
      <c r="B19" s="229"/>
      <c r="C19" s="108"/>
      <c r="D19" s="108"/>
      <c r="E19" s="230"/>
      <c r="F19" s="119" t="s">
        <v>141</v>
      </c>
      <c r="G19" s="236"/>
      <c r="H19" s="239"/>
      <c r="I19" s="113"/>
      <c r="J19" s="112"/>
      <c r="K19" s="147"/>
    </row>
    <row r="20" spans="1:11" ht="18.75" customHeight="1">
      <c r="A20" s="107" t="s">
        <v>142</v>
      </c>
      <c r="B20" s="229"/>
      <c r="C20" s="108"/>
      <c r="D20" s="108"/>
      <c r="E20" s="230"/>
      <c r="F20" s="119" t="s">
        <v>143</v>
      </c>
      <c r="G20" s="236"/>
      <c r="H20" s="239"/>
      <c r="I20" s="113"/>
      <c r="J20" s="112"/>
      <c r="K20" s="147"/>
    </row>
    <row r="21" spans="1:11" ht="18.75" customHeight="1">
      <c r="A21" s="107" t="s">
        <v>144</v>
      </c>
      <c r="B21" s="229"/>
      <c r="C21" s="108"/>
      <c r="D21" s="108"/>
      <c r="E21" s="230"/>
      <c r="F21" s="124" t="s">
        <v>145</v>
      </c>
      <c r="G21" s="240"/>
      <c r="H21" s="239"/>
      <c r="I21" s="113"/>
      <c r="J21" s="112"/>
      <c r="K21" s="147"/>
    </row>
    <row r="22" spans="1:11" ht="18.75" customHeight="1">
      <c r="A22" s="107" t="s">
        <v>146</v>
      </c>
      <c r="B22" s="229"/>
      <c r="C22" s="108"/>
      <c r="D22" s="108"/>
      <c r="E22" s="230"/>
      <c r="F22" s="124" t="s">
        <v>147</v>
      </c>
      <c r="G22" s="240">
        <v>71</v>
      </c>
      <c r="H22" s="113">
        <v>78</v>
      </c>
      <c r="I22" s="113">
        <v>78</v>
      </c>
      <c r="J22" s="112">
        <v>100</v>
      </c>
      <c r="K22" s="147"/>
    </row>
    <row r="23" spans="1:11" ht="18.75" customHeight="1">
      <c r="A23" s="107"/>
      <c r="B23" s="229"/>
      <c r="C23" s="108"/>
      <c r="D23" s="108"/>
      <c r="E23" s="241"/>
      <c r="F23" s="124" t="s">
        <v>148</v>
      </c>
      <c r="G23" s="240"/>
      <c r="H23" s="239"/>
      <c r="I23" s="113"/>
      <c r="J23" s="112"/>
      <c r="K23" s="147"/>
    </row>
    <row r="24" spans="1:11" ht="18.75" customHeight="1">
      <c r="A24" s="107"/>
      <c r="B24" s="229"/>
      <c r="C24" s="108"/>
      <c r="D24" s="108"/>
      <c r="E24" s="241"/>
      <c r="F24" s="117" t="s">
        <v>149</v>
      </c>
      <c r="G24" s="234"/>
      <c r="H24" s="239"/>
      <c r="I24" s="113"/>
      <c r="J24" s="112"/>
      <c r="K24" s="147"/>
    </row>
    <row r="25" spans="1:11" ht="18.75" customHeight="1">
      <c r="A25" s="126"/>
      <c r="B25" s="242"/>
      <c r="C25" s="108"/>
      <c r="D25" s="108"/>
      <c r="E25" s="241"/>
      <c r="F25" s="116" t="s">
        <v>150</v>
      </c>
      <c r="G25" s="233"/>
      <c r="H25" s="239"/>
      <c r="I25" s="113"/>
      <c r="J25" s="112"/>
      <c r="K25" s="147"/>
    </row>
    <row r="26" spans="1:11" ht="18.75" customHeight="1">
      <c r="A26" s="126"/>
      <c r="B26" s="242"/>
      <c r="C26" s="108"/>
      <c r="D26" s="108"/>
      <c r="E26" s="241"/>
      <c r="F26" s="116" t="s">
        <v>151</v>
      </c>
      <c r="G26" s="233"/>
      <c r="H26" s="239"/>
      <c r="I26" s="113"/>
      <c r="J26" s="112"/>
      <c r="K26" s="147"/>
    </row>
    <row r="27" spans="1:11" ht="18.75" customHeight="1">
      <c r="A27" s="126"/>
      <c r="B27" s="242"/>
      <c r="C27" s="108"/>
      <c r="D27" s="108"/>
      <c r="E27" s="241"/>
      <c r="F27" s="127" t="s">
        <v>152</v>
      </c>
      <c r="G27" s="243"/>
      <c r="H27" s="239"/>
      <c r="I27" s="113"/>
      <c r="J27" s="112"/>
      <c r="K27" s="147"/>
    </row>
    <row r="28" spans="1:11" ht="18.75" customHeight="1">
      <c r="A28" s="107"/>
      <c r="B28" s="229"/>
      <c r="C28" s="108"/>
      <c r="D28" s="108"/>
      <c r="E28" s="241"/>
      <c r="F28" s="127" t="s">
        <v>153</v>
      </c>
      <c r="G28" s="243"/>
      <c r="H28" s="239"/>
      <c r="I28" s="113"/>
      <c r="J28" s="112"/>
      <c r="K28" s="147"/>
    </row>
    <row r="29" spans="1:11" ht="18.75" customHeight="1">
      <c r="A29" s="107"/>
      <c r="B29" s="229"/>
      <c r="C29" s="108"/>
      <c r="D29" s="108"/>
      <c r="E29" s="241"/>
      <c r="F29" s="117" t="s">
        <v>154</v>
      </c>
      <c r="G29" s="234"/>
      <c r="H29" s="239"/>
      <c r="I29" s="111"/>
      <c r="J29" s="112"/>
      <c r="K29" s="147"/>
    </row>
    <row r="30" spans="1:11" ht="21.75" customHeight="1">
      <c r="A30" s="107"/>
      <c r="B30" s="229"/>
      <c r="C30" s="108"/>
      <c r="D30" s="108"/>
      <c r="E30" s="241"/>
      <c r="F30" s="117" t="s">
        <v>155</v>
      </c>
      <c r="G30" s="234"/>
      <c r="H30" s="239"/>
      <c r="I30" s="113"/>
      <c r="J30" s="112"/>
      <c r="K30" s="147"/>
    </row>
    <row r="31" spans="1:11" ht="18.75" customHeight="1">
      <c r="A31" s="126"/>
      <c r="B31" s="242"/>
      <c r="C31" s="108"/>
      <c r="D31" s="108"/>
      <c r="E31" s="241"/>
      <c r="F31" s="116" t="s">
        <v>156</v>
      </c>
      <c r="G31" s="233"/>
      <c r="H31" s="239"/>
      <c r="I31" s="111"/>
      <c r="J31" s="112"/>
      <c r="K31" s="147"/>
    </row>
    <row r="32" spans="1:11" ht="18.75" customHeight="1">
      <c r="A32" s="107"/>
      <c r="B32" s="229"/>
      <c r="C32" s="108"/>
      <c r="D32" s="108"/>
      <c r="E32" s="241"/>
      <c r="F32" s="128" t="s">
        <v>157</v>
      </c>
      <c r="G32" s="108"/>
      <c r="H32" s="239"/>
      <c r="I32" s="113"/>
      <c r="J32" s="112"/>
      <c r="K32" s="147"/>
    </row>
    <row r="33" spans="1:11" s="100" customFormat="1" ht="18.75" customHeight="1">
      <c r="A33" s="126"/>
      <c r="B33" s="242"/>
      <c r="C33" s="108"/>
      <c r="D33" s="108"/>
      <c r="E33" s="241"/>
      <c r="F33" s="116" t="s">
        <v>158</v>
      </c>
      <c r="G33" s="233">
        <v>22169</v>
      </c>
      <c r="H33" s="113">
        <v>91</v>
      </c>
      <c r="I33" s="113">
        <v>91</v>
      </c>
      <c r="J33" s="112">
        <v>100</v>
      </c>
      <c r="K33" s="147"/>
    </row>
    <row r="34" spans="1:11" ht="18.75" customHeight="1">
      <c r="A34" s="107" t="s">
        <v>159</v>
      </c>
      <c r="B34" s="229"/>
      <c r="C34" s="108"/>
      <c r="D34" s="108"/>
      <c r="E34" s="241"/>
      <c r="F34" s="128" t="s">
        <v>160</v>
      </c>
      <c r="G34" s="108">
        <v>22000</v>
      </c>
      <c r="H34" s="239"/>
      <c r="I34" s="113"/>
      <c r="J34" s="112"/>
      <c r="K34" s="147"/>
    </row>
    <row r="35" spans="1:11" ht="18.75" customHeight="1">
      <c r="A35" s="107" t="s">
        <v>161</v>
      </c>
      <c r="B35" s="229"/>
      <c r="C35" s="108"/>
      <c r="D35" s="108"/>
      <c r="E35" s="241"/>
      <c r="F35" s="128" t="s">
        <v>162</v>
      </c>
      <c r="G35" s="108"/>
      <c r="H35" s="239"/>
      <c r="I35" s="111"/>
      <c r="J35" s="112"/>
      <c r="K35" s="147"/>
    </row>
    <row r="36" spans="1:11" ht="18.75" customHeight="1">
      <c r="A36" s="107"/>
      <c r="B36" s="229"/>
      <c r="C36" s="108"/>
      <c r="D36" s="108"/>
      <c r="E36" s="241"/>
      <c r="F36" s="128" t="s">
        <v>163</v>
      </c>
      <c r="G36" s="108">
        <v>169</v>
      </c>
      <c r="H36" s="113">
        <v>91</v>
      </c>
      <c r="I36" s="113">
        <v>91</v>
      </c>
      <c r="J36" s="112">
        <v>100</v>
      </c>
      <c r="K36" s="147"/>
    </row>
    <row r="37" spans="1:11" ht="18.75" customHeight="1">
      <c r="A37" s="107"/>
      <c r="B37" s="229"/>
      <c r="C37" s="108"/>
      <c r="D37" s="108"/>
      <c r="E37" s="241"/>
      <c r="F37" s="128" t="s">
        <v>164</v>
      </c>
      <c r="G37" s="108"/>
      <c r="H37" s="239"/>
      <c r="I37" s="113"/>
      <c r="J37" s="112"/>
      <c r="K37" s="147"/>
    </row>
    <row r="38" spans="1:11" ht="18.75" customHeight="1">
      <c r="A38" s="107"/>
      <c r="B38" s="229"/>
      <c r="C38" s="108"/>
      <c r="D38" s="108"/>
      <c r="E38" s="241"/>
      <c r="F38" s="128" t="s">
        <v>165</v>
      </c>
      <c r="G38" s="108"/>
      <c r="H38" s="239"/>
      <c r="I38" s="113"/>
      <c r="J38" s="112"/>
      <c r="K38" s="147"/>
    </row>
    <row r="39" spans="1:11" ht="18.75" customHeight="1">
      <c r="A39" s="107"/>
      <c r="B39" s="229"/>
      <c r="C39" s="108"/>
      <c r="D39" s="108"/>
      <c r="E39" s="241"/>
      <c r="F39" s="128" t="s">
        <v>166</v>
      </c>
      <c r="G39" s="108"/>
      <c r="H39" s="239"/>
      <c r="I39" s="113"/>
      <c r="J39" s="112"/>
      <c r="K39" s="147"/>
    </row>
    <row r="40" spans="1:11" ht="18.75" customHeight="1">
      <c r="A40" s="107" t="s">
        <v>161</v>
      </c>
      <c r="B40" s="229"/>
      <c r="C40" s="108"/>
      <c r="D40" s="108"/>
      <c r="E40" s="241"/>
      <c r="F40" s="128" t="s">
        <v>167</v>
      </c>
      <c r="G40" s="108"/>
      <c r="H40" s="239"/>
      <c r="I40" s="113"/>
      <c r="J40" s="112"/>
      <c r="K40" s="147"/>
    </row>
    <row r="41" spans="1:10" s="100" customFormat="1" ht="18.75" customHeight="1">
      <c r="A41" s="131" t="s">
        <v>168</v>
      </c>
      <c r="B41" s="244"/>
      <c r="C41" s="245">
        <f>SUM(C5:C40)</f>
        <v>0</v>
      </c>
      <c r="D41" s="245">
        <f>SUM(D5:D40)</f>
        <v>0</v>
      </c>
      <c r="E41" s="246"/>
      <c r="F41" s="134" t="s">
        <v>169</v>
      </c>
      <c r="G41" s="134">
        <v>22240</v>
      </c>
      <c r="H41" s="135">
        <f>H14+H33</f>
        <v>169</v>
      </c>
      <c r="I41" s="135">
        <f>I14+I33</f>
        <v>169</v>
      </c>
      <c r="J41" s="252">
        <v>100</v>
      </c>
    </row>
    <row r="42" spans="1:10" s="100" customFormat="1" ht="18.75" customHeight="1">
      <c r="A42" s="137" t="s">
        <v>28</v>
      </c>
      <c r="B42" s="244">
        <v>22240</v>
      </c>
      <c r="C42" s="135">
        <v>169</v>
      </c>
      <c r="D42" s="135">
        <v>169</v>
      </c>
      <c r="E42" s="247">
        <v>100</v>
      </c>
      <c r="F42" s="139" t="s">
        <v>93</v>
      </c>
      <c r="G42" s="134"/>
      <c r="H42" s="135">
        <f>H43+H47</f>
        <v>0</v>
      </c>
      <c r="I42" s="135">
        <f>I43+I46+I47</f>
        <v>0</v>
      </c>
      <c r="J42" s="136"/>
    </row>
    <row r="43" spans="1:10" ht="18.75" customHeight="1">
      <c r="A43" s="126" t="s">
        <v>170</v>
      </c>
      <c r="B43" s="242">
        <v>22240</v>
      </c>
      <c r="C43" s="113">
        <v>169</v>
      </c>
      <c r="D43" s="113">
        <v>169</v>
      </c>
      <c r="E43" s="248">
        <v>100</v>
      </c>
      <c r="F43" s="116" t="s">
        <v>171</v>
      </c>
      <c r="G43" s="233"/>
      <c r="H43" s="113"/>
      <c r="I43" s="113"/>
      <c r="J43" s="112"/>
    </row>
    <row r="44" spans="1:10" ht="18.75" customHeight="1">
      <c r="A44" s="126" t="s">
        <v>172</v>
      </c>
      <c r="B44" s="242">
        <v>22240</v>
      </c>
      <c r="C44" s="113">
        <v>169</v>
      </c>
      <c r="D44" s="113">
        <v>169</v>
      </c>
      <c r="E44" s="248">
        <v>100</v>
      </c>
      <c r="F44" s="116" t="s">
        <v>173</v>
      </c>
      <c r="G44" s="233"/>
      <c r="H44" s="135"/>
      <c r="I44" s="135"/>
      <c r="J44" s="112"/>
    </row>
    <row r="45" spans="1:10" ht="18.75" customHeight="1">
      <c r="A45" s="126" t="s">
        <v>174</v>
      </c>
      <c r="B45" s="242"/>
      <c r="C45" s="129"/>
      <c r="D45" s="129"/>
      <c r="E45" s="248"/>
      <c r="F45" s="116" t="s">
        <v>175</v>
      </c>
      <c r="G45" s="233"/>
      <c r="H45" s="113"/>
      <c r="I45" s="113"/>
      <c r="J45" s="112"/>
    </row>
    <row r="46" spans="1:10" ht="18.75" customHeight="1">
      <c r="A46" s="126" t="s">
        <v>176</v>
      </c>
      <c r="B46" s="242"/>
      <c r="C46" s="129"/>
      <c r="D46" s="129"/>
      <c r="E46" s="248"/>
      <c r="F46" s="116" t="s">
        <v>177</v>
      </c>
      <c r="G46" s="233"/>
      <c r="H46" s="113"/>
      <c r="I46" s="113"/>
      <c r="J46" s="112"/>
    </row>
    <row r="47" spans="1:10" ht="19.5" customHeight="1">
      <c r="A47" s="126" t="s">
        <v>178</v>
      </c>
      <c r="B47" s="242"/>
      <c r="C47" s="129"/>
      <c r="D47" s="129"/>
      <c r="E47" s="248"/>
      <c r="F47" s="116" t="s">
        <v>179</v>
      </c>
      <c r="G47" s="233"/>
      <c r="H47" s="113"/>
      <c r="I47" s="113"/>
      <c r="J47" s="112"/>
    </row>
    <row r="48" spans="1:10" ht="19.5" customHeight="1">
      <c r="A48" s="140" t="s">
        <v>42</v>
      </c>
      <c r="B48" s="249">
        <v>22240</v>
      </c>
      <c r="C48" s="141">
        <v>169</v>
      </c>
      <c r="D48" s="141">
        <v>169</v>
      </c>
      <c r="E48" s="250">
        <v>100</v>
      </c>
      <c r="F48" s="143" t="s">
        <v>103</v>
      </c>
      <c r="G48" s="143">
        <f>B48</f>
        <v>22240</v>
      </c>
      <c r="H48" s="141">
        <f>H41+H42</f>
        <v>169</v>
      </c>
      <c r="I48" s="141">
        <f>I41+I42</f>
        <v>169</v>
      </c>
      <c r="J48" s="253">
        <v>100</v>
      </c>
    </row>
    <row r="49" spans="1:10" s="100" customFormat="1" ht="19.5" customHeight="1">
      <c r="A49" s="101"/>
      <c r="B49" s="102"/>
      <c r="C49" s="102"/>
      <c r="D49" s="102"/>
      <c r="E49" s="101"/>
      <c r="F49" s="101"/>
      <c r="G49" s="102"/>
      <c r="H49" s="102"/>
      <c r="I49" s="102"/>
      <c r="J49" s="101"/>
    </row>
  </sheetData>
  <sheetProtection/>
  <mergeCells count="3">
    <mergeCell ref="A1:J1"/>
    <mergeCell ref="A3:E3"/>
    <mergeCell ref="F3:J3"/>
  </mergeCells>
  <printOptions horizontalCentered="1"/>
  <pageMargins left="0.3541666666666667" right="0.3541666666666667" top="0.7868055555555555" bottom="0.5902777777777778" header="0.5118055555555555" footer="0.5118055555555555"/>
  <pageSetup errors="NA" firstPageNumber="1" useFirstPageNumber="1" fitToHeight="2"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1" sqref="A31"/>
    </sheetView>
  </sheetViews>
  <sheetFormatPr defaultColWidth="9.00390625" defaultRowHeight="13.5"/>
  <cols>
    <col min="1" max="1" width="31.75390625" style="0" customWidth="1"/>
    <col min="2" max="2" width="8.25390625" style="6" hidden="1" customWidth="1"/>
    <col min="3" max="5" width="9.875" style="6" customWidth="1"/>
    <col min="6" max="6" width="31.625" style="0" customWidth="1"/>
    <col min="7" max="7" width="8.875" style="6" hidden="1" customWidth="1"/>
    <col min="8" max="10" width="10.875" style="6" customWidth="1"/>
  </cols>
  <sheetData>
    <row r="1" spans="1:10" ht="22.5">
      <c r="A1" s="308" t="s">
        <v>180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3.5">
      <c r="A2" s="72" t="s">
        <v>181</v>
      </c>
      <c r="J2" s="73" t="s">
        <v>2</v>
      </c>
    </row>
    <row r="3" spans="1:10" ht="13.5">
      <c r="A3" s="309" t="s">
        <v>182</v>
      </c>
      <c r="B3" s="310"/>
      <c r="C3" s="311"/>
      <c r="D3" s="311"/>
      <c r="E3" s="311"/>
      <c r="F3" s="312" t="s">
        <v>107</v>
      </c>
      <c r="G3" s="313"/>
      <c r="H3" s="313"/>
      <c r="I3" s="313"/>
      <c r="J3" s="314"/>
    </row>
    <row r="4" spans="1:10" ht="31.5" customHeight="1">
      <c r="A4" s="208" t="s">
        <v>4</v>
      </c>
      <c r="B4" s="209" t="s">
        <v>183</v>
      </c>
      <c r="C4" s="76" t="s">
        <v>6</v>
      </c>
      <c r="D4" s="76" t="s">
        <v>7</v>
      </c>
      <c r="E4" s="210" t="s">
        <v>8</v>
      </c>
      <c r="F4" s="78" t="s">
        <v>184</v>
      </c>
      <c r="G4" s="209" t="s">
        <v>183</v>
      </c>
      <c r="H4" s="76" t="s">
        <v>6</v>
      </c>
      <c r="I4" s="76" t="s">
        <v>7</v>
      </c>
      <c r="J4" s="224" t="s">
        <v>8</v>
      </c>
    </row>
    <row r="5" spans="1:10" ht="18" customHeight="1">
      <c r="A5" s="80" t="s">
        <v>185</v>
      </c>
      <c r="B5" s="211"/>
      <c r="C5" s="83"/>
      <c r="D5" s="83"/>
      <c r="E5" s="83"/>
      <c r="F5" s="82" t="s">
        <v>186</v>
      </c>
      <c r="G5" s="83"/>
      <c r="H5" s="83"/>
      <c r="I5" s="83"/>
      <c r="J5" s="84"/>
    </row>
    <row r="6" spans="1:10" ht="18" customHeight="1">
      <c r="A6" s="80" t="s">
        <v>187</v>
      </c>
      <c r="B6" s="211"/>
      <c r="C6" s="83">
        <v>502</v>
      </c>
      <c r="D6" s="83">
        <v>790</v>
      </c>
      <c r="E6" s="212">
        <f>D6/C6*100</f>
        <v>157.37051792828686</v>
      </c>
      <c r="F6" s="82" t="s">
        <v>188</v>
      </c>
      <c r="G6" s="83"/>
      <c r="H6" s="83"/>
      <c r="I6" s="83"/>
      <c r="J6" s="84"/>
    </row>
    <row r="7" spans="1:10" ht="18" customHeight="1">
      <c r="A7" s="87"/>
      <c r="B7" s="211"/>
      <c r="C7" s="83"/>
      <c r="D7" s="83"/>
      <c r="E7" s="213"/>
      <c r="F7" s="82" t="s">
        <v>189</v>
      </c>
      <c r="G7" s="83"/>
      <c r="H7" s="83"/>
      <c r="I7" s="83"/>
      <c r="J7" s="84"/>
    </row>
    <row r="8" spans="1:10" ht="18" customHeight="1">
      <c r="A8" s="87"/>
      <c r="B8" s="211"/>
      <c r="C8" s="83"/>
      <c r="D8" s="83"/>
      <c r="E8" s="213"/>
      <c r="F8" s="82" t="s">
        <v>190</v>
      </c>
      <c r="G8" s="83"/>
      <c r="H8" s="83"/>
      <c r="I8" s="83"/>
      <c r="J8" s="84"/>
    </row>
    <row r="9" spans="1:10" ht="18" customHeight="1">
      <c r="A9" s="87"/>
      <c r="B9" s="211"/>
      <c r="C9" s="83"/>
      <c r="D9" s="83"/>
      <c r="E9" s="213"/>
      <c r="F9" s="82" t="s">
        <v>191</v>
      </c>
      <c r="G9" s="83"/>
      <c r="H9" s="83"/>
      <c r="I9" s="83"/>
      <c r="J9" s="84"/>
    </row>
    <row r="10" spans="1:10" ht="18" customHeight="1">
      <c r="A10" s="87"/>
      <c r="B10" s="211"/>
      <c r="C10" s="83"/>
      <c r="D10" s="83"/>
      <c r="E10" s="213"/>
      <c r="F10" s="82" t="s">
        <v>192</v>
      </c>
      <c r="G10" s="83"/>
      <c r="H10" s="83"/>
      <c r="I10" s="83"/>
      <c r="J10" s="84"/>
    </row>
    <row r="11" spans="1:10" ht="18" customHeight="1">
      <c r="A11" s="87"/>
      <c r="B11" s="211"/>
      <c r="C11" s="83"/>
      <c r="D11" s="83"/>
      <c r="E11" s="213"/>
      <c r="F11" s="82" t="s">
        <v>193</v>
      </c>
      <c r="G11" s="83"/>
      <c r="H11" s="83"/>
      <c r="I11" s="83"/>
      <c r="J11" s="84"/>
    </row>
    <row r="12" spans="1:10" ht="18" customHeight="1">
      <c r="A12" s="87"/>
      <c r="B12" s="211"/>
      <c r="C12" s="83"/>
      <c r="D12" s="83"/>
      <c r="E12" s="213"/>
      <c r="F12" s="82" t="s">
        <v>194</v>
      </c>
      <c r="G12" s="83"/>
      <c r="H12" s="83"/>
      <c r="I12" s="83"/>
      <c r="J12" s="84"/>
    </row>
    <row r="13" spans="1:10" ht="18" customHeight="1">
      <c r="A13" s="87"/>
      <c r="B13" s="211"/>
      <c r="C13" s="83"/>
      <c r="D13" s="83"/>
      <c r="E13" s="213"/>
      <c r="F13" s="82" t="s">
        <v>195</v>
      </c>
      <c r="G13" s="83"/>
      <c r="H13" s="83">
        <v>502</v>
      </c>
      <c r="I13" s="83">
        <v>150</v>
      </c>
      <c r="J13" s="226">
        <f>I13/H13*100</f>
        <v>29.880478087649404</v>
      </c>
    </row>
    <row r="14" spans="1:10" ht="18" customHeight="1">
      <c r="A14" s="87"/>
      <c r="B14" s="211"/>
      <c r="C14" s="83"/>
      <c r="D14" s="83"/>
      <c r="E14" s="213"/>
      <c r="F14" s="82" t="s">
        <v>196</v>
      </c>
      <c r="G14" s="83"/>
      <c r="H14" s="83"/>
      <c r="I14" s="83"/>
      <c r="J14" s="226"/>
    </row>
    <row r="15" spans="1:10" ht="18" customHeight="1">
      <c r="A15" s="87"/>
      <c r="B15" s="211"/>
      <c r="C15" s="83"/>
      <c r="D15" s="83"/>
      <c r="E15" s="213"/>
      <c r="F15" s="82" t="s">
        <v>197</v>
      </c>
      <c r="G15" s="83"/>
      <c r="H15" s="83"/>
      <c r="I15" s="83"/>
      <c r="J15" s="226"/>
    </row>
    <row r="16" spans="1:10" s="207" customFormat="1" ht="18" customHeight="1">
      <c r="A16" s="214" t="s">
        <v>198</v>
      </c>
      <c r="B16" s="215"/>
      <c r="C16" s="216">
        <v>502</v>
      </c>
      <c r="D16" s="216">
        <v>790</v>
      </c>
      <c r="E16" s="217">
        <f>D16/C16*100</f>
        <v>157.37051792828686</v>
      </c>
      <c r="F16" s="218" t="s">
        <v>199</v>
      </c>
      <c r="G16" s="216"/>
      <c r="H16" s="219">
        <v>502</v>
      </c>
      <c r="I16" s="219">
        <v>150</v>
      </c>
      <c r="J16" s="226">
        <f>I16/H16*100</f>
        <v>29.880478087649404</v>
      </c>
    </row>
    <row r="17" spans="1:10" s="207" customFormat="1" ht="18" customHeight="1">
      <c r="A17" s="80" t="s">
        <v>200</v>
      </c>
      <c r="B17" s="215"/>
      <c r="C17" s="216"/>
      <c r="D17" s="216"/>
      <c r="E17" s="217"/>
      <c r="F17" s="82" t="s">
        <v>201</v>
      </c>
      <c r="G17" s="216"/>
      <c r="H17" s="216"/>
      <c r="I17" s="216"/>
      <c r="J17" s="226"/>
    </row>
    <row r="18" spans="1:10" ht="18" customHeight="1">
      <c r="A18" s="80"/>
      <c r="B18" s="220"/>
      <c r="C18" s="221"/>
      <c r="D18" s="221"/>
      <c r="E18" s="212"/>
      <c r="F18" s="82" t="s">
        <v>202</v>
      </c>
      <c r="G18" s="221"/>
      <c r="H18" s="221"/>
      <c r="I18" s="221">
        <v>640</v>
      </c>
      <c r="J18" s="225"/>
    </row>
    <row r="19" spans="1:10" s="207" customFormat="1" ht="18" customHeight="1">
      <c r="A19" s="94" t="s">
        <v>42</v>
      </c>
      <c r="B19" s="222"/>
      <c r="C19" s="97">
        <v>502</v>
      </c>
      <c r="D19" s="297">
        <f>D16+D17</f>
        <v>790</v>
      </c>
      <c r="E19" s="223">
        <f>D19/C19*100</f>
        <v>157.37051792828686</v>
      </c>
      <c r="F19" s="97" t="s">
        <v>103</v>
      </c>
      <c r="G19" s="97"/>
      <c r="H19" s="97">
        <v>502</v>
      </c>
      <c r="I19" s="297">
        <f>I16+I17+I18</f>
        <v>790</v>
      </c>
      <c r="J19" s="227">
        <f>I19/H19*100</f>
        <v>157.37051792828686</v>
      </c>
    </row>
  </sheetData>
  <sheetProtection/>
  <mergeCells count="3">
    <mergeCell ref="A1:J1"/>
    <mergeCell ref="A3:E3"/>
    <mergeCell ref="F3:J3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31" sqref="J31"/>
    </sheetView>
  </sheetViews>
  <sheetFormatPr defaultColWidth="9.00390625" defaultRowHeight="13.5"/>
  <cols>
    <col min="1" max="1" width="5.625" style="177" customWidth="1"/>
    <col min="2" max="2" width="27.875" style="177" customWidth="1"/>
    <col min="3" max="3" width="18.125" style="178" customWidth="1"/>
    <col min="4" max="4" width="16.25390625" style="178" customWidth="1"/>
    <col min="5" max="5" width="15.625" style="178" customWidth="1"/>
    <col min="6" max="6" width="0" style="179" hidden="1" customWidth="1"/>
    <col min="7" max="16384" width="9.00390625" style="179" customWidth="1"/>
  </cols>
  <sheetData>
    <row r="1" spans="1:5" ht="22.5" customHeight="1">
      <c r="A1" s="301" t="s">
        <v>203</v>
      </c>
      <c r="B1" s="301"/>
      <c r="C1" s="301"/>
      <c r="D1" s="301"/>
      <c r="E1" s="301"/>
    </row>
    <row r="2" spans="1:5" s="175" customFormat="1" ht="15.75" customHeight="1" thickBot="1">
      <c r="A2" s="180" t="s">
        <v>204</v>
      </c>
      <c r="B2" s="180"/>
      <c r="C2" s="181"/>
      <c r="D2" s="157"/>
      <c r="E2" s="157" t="s">
        <v>2</v>
      </c>
    </row>
    <row r="3" spans="1:5" s="175" customFormat="1" ht="30.75" customHeight="1">
      <c r="A3" s="182" t="s">
        <v>3</v>
      </c>
      <c r="B3" s="183" t="s">
        <v>4</v>
      </c>
      <c r="C3" s="184" t="s">
        <v>205</v>
      </c>
      <c r="D3" s="184" t="s">
        <v>206</v>
      </c>
      <c r="E3" s="185" t="s">
        <v>9</v>
      </c>
    </row>
    <row r="4" spans="1:6" s="176" customFormat="1" ht="21.75" customHeight="1">
      <c r="A4" s="186" t="s">
        <v>10</v>
      </c>
      <c r="B4" s="187" t="s">
        <v>11</v>
      </c>
      <c r="C4" s="171">
        <f>SUM(C5:C10)</f>
        <v>40015</v>
      </c>
      <c r="D4" s="171">
        <f>SUM(D5:D10)</f>
        <v>40725</v>
      </c>
      <c r="E4" s="188">
        <f>(D4/C4-1)*100</f>
        <v>1.7743346245158165</v>
      </c>
      <c r="F4" s="279">
        <v>1512</v>
      </c>
    </row>
    <row r="5" spans="1:7" s="176" customFormat="1" ht="21.75" customHeight="1">
      <c r="A5" s="186">
        <v>1</v>
      </c>
      <c r="B5" s="189" t="s">
        <v>12</v>
      </c>
      <c r="C5" s="81">
        <v>21493</v>
      </c>
      <c r="D5" s="81">
        <v>22000</v>
      </c>
      <c r="E5" s="188">
        <f>(D5/C5-1)*100</f>
        <v>2.3589075512957747</v>
      </c>
      <c r="F5" s="279">
        <v>713</v>
      </c>
      <c r="G5" s="176">
        <f>D5/0.5</f>
        <v>44000</v>
      </c>
    </row>
    <row r="6" spans="1:7" s="176" customFormat="1" ht="21.75" customHeight="1">
      <c r="A6" s="186">
        <v>2</v>
      </c>
      <c r="B6" s="189" t="s">
        <v>13</v>
      </c>
      <c r="C6" s="81">
        <v>6676</v>
      </c>
      <c r="D6" s="81">
        <v>6775</v>
      </c>
      <c r="E6" s="188">
        <f>(D6/C6-1)*100</f>
        <v>1.4829239065308641</v>
      </c>
      <c r="F6" s="279">
        <v>475</v>
      </c>
      <c r="G6" s="176">
        <f>D6/0.4</f>
        <v>16937.5</v>
      </c>
    </row>
    <row r="7" spans="1:7" s="176" customFormat="1" ht="21.75" customHeight="1">
      <c r="A7" s="186">
        <v>3</v>
      </c>
      <c r="B7" s="189" t="s">
        <v>14</v>
      </c>
      <c r="C7" s="81">
        <v>2065</v>
      </c>
      <c r="D7" s="81">
        <v>2100</v>
      </c>
      <c r="E7" s="188">
        <f>(D7/C7-1)*100</f>
        <v>1.6949152542372836</v>
      </c>
      <c r="F7" s="279">
        <v>157</v>
      </c>
      <c r="G7" s="176">
        <f>D7/0.4</f>
        <v>5250</v>
      </c>
    </row>
    <row r="8" spans="1:6" s="176" customFormat="1" ht="21.75" customHeight="1">
      <c r="A8" s="186">
        <v>4</v>
      </c>
      <c r="B8" s="189" t="s">
        <v>15</v>
      </c>
      <c r="C8" s="81">
        <v>3132</v>
      </c>
      <c r="D8" s="81">
        <v>3200</v>
      </c>
      <c r="E8" s="188">
        <f>(D8/C8-1)*100</f>
        <v>2.171136653895278</v>
      </c>
      <c r="F8" s="279">
        <v>109</v>
      </c>
    </row>
    <row r="9" spans="1:7" s="176" customFormat="1" ht="21.75" customHeight="1">
      <c r="A9" s="186">
        <v>5</v>
      </c>
      <c r="B9" s="190" t="s">
        <v>16</v>
      </c>
      <c r="C9" s="81"/>
      <c r="D9" s="81"/>
      <c r="E9" s="188"/>
      <c r="F9" s="279"/>
      <c r="G9" s="176">
        <f>D9/0.5</f>
        <v>0</v>
      </c>
    </row>
    <row r="10" spans="1:7" s="176" customFormat="1" ht="21.75" customHeight="1">
      <c r="A10" s="186">
        <v>6</v>
      </c>
      <c r="B10" s="190" t="s">
        <v>17</v>
      </c>
      <c r="C10" s="81">
        <v>6649</v>
      </c>
      <c r="D10" s="81">
        <v>6650</v>
      </c>
      <c r="E10" s="188">
        <f>(D10/C10-1)*100</f>
        <v>0.015039855617393627</v>
      </c>
      <c r="F10" s="279">
        <v>58</v>
      </c>
      <c r="G10" s="176">
        <f>D10/0.5</f>
        <v>13300</v>
      </c>
    </row>
    <row r="11" spans="1:5" s="176" customFormat="1" ht="21.75" customHeight="1">
      <c r="A11" s="186" t="s">
        <v>18</v>
      </c>
      <c r="B11" s="191" t="s">
        <v>19</v>
      </c>
      <c r="C11" s="171"/>
      <c r="D11" s="171"/>
      <c r="E11" s="188"/>
    </row>
    <row r="12" spans="1:5" s="176" customFormat="1" ht="21.75" customHeight="1">
      <c r="A12" s="186">
        <v>1</v>
      </c>
      <c r="B12" s="190" t="s">
        <v>20</v>
      </c>
      <c r="C12" s="171"/>
      <c r="D12" s="171"/>
      <c r="E12" s="192"/>
    </row>
    <row r="13" spans="1:5" s="176" customFormat="1" ht="21.75" customHeight="1">
      <c r="A13" s="186"/>
      <c r="B13" s="162" t="s">
        <v>21</v>
      </c>
      <c r="C13" s="171"/>
      <c r="D13" s="171"/>
      <c r="E13" s="192"/>
    </row>
    <row r="14" spans="1:5" s="176" customFormat="1" ht="21.75" customHeight="1">
      <c r="A14" s="186">
        <v>2</v>
      </c>
      <c r="B14" s="162" t="s">
        <v>22</v>
      </c>
      <c r="C14" s="171"/>
      <c r="D14" s="171"/>
      <c r="E14" s="192"/>
    </row>
    <row r="15" spans="1:5" s="176" customFormat="1" ht="21.75" customHeight="1">
      <c r="A15" s="186">
        <v>3</v>
      </c>
      <c r="B15" s="162" t="s">
        <v>23</v>
      </c>
      <c r="C15" s="171"/>
      <c r="D15" s="171"/>
      <c r="E15" s="192"/>
    </row>
    <row r="16" spans="1:5" s="176" customFormat="1" ht="21.75" customHeight="1">
      <c r="A16" s="186">
        <v>4</v>
      </c>
      <c r="B16" s="166" t="s">
        <v>24</v>
      </c>
      <c r="C16" s="171"/>
      <c r="D16" s="171"/>
      <c r="E16" s="192"/>
    </row>
    <row r="17" spans="1:5" s="176" customFormat="1" ht="21.75" customHeight="1">
      <c r="A17" s="186">
        <v>5</v>
      </c>
      <c r="B17" s="162" t="s">
        <v>25</v>
      </c>
      <c r="C17" s="171"/>
      <c r="D17" s="171"/>
      <c r="E17" s="192"/>
    </row>
    <row r="18" spans="1:5" s="176" customFormat="1" ht="21.75" customHeight="1">
      <c r="A18" s="186"/>
      <c r="B18" s="193" t="s">
        <v>26</v>
      </c>
      <c r="C18" s="194">
        <f>C4+C11</f>
        <v>40015</v>
      </c>
      <c r="D18" s="194">
        <f>D4+D11</f>
        <v>40725</v>
      </c>
      <c r="E18" s="192">
        <f>(D18/C18-1)*100</f>
        <v>1.7743346245158165</v>
      </c>
    </row>
    <row r="19" spans="1:5" s="176" customFormat="1" ht="21.75" customHeight="1">
      <c r="A19" s="195" t="s">
        <v>27</v>
      </c>
      <c r="B19" s="196" t="s">
        <v>28</v>
      </c>
      <c r="C19" s="169">
        <f>C20+C23+C28+C29+C30+C31+C32</f>
        <v>25959.04</v>
      </c>
      <c r="D19" s="194">
        <f>D20+D23+D28+D29+D30+D31+D32</f>
        <v>27118</v>
      </c>
      <c r="E19" s="192">
        <f>(D19/C19-1)*100</f>
        <v>4.464571879391532</v>
      </c>
    </row>
    <row r="20" spans="1:5" s="176" customFormat="1" ht="21.75" customHeight="1">
      <c r="A20" s="186">
        <v>1</v>
      </c>
      <c r="B20" s="162" t="s">
        <v>29</v>
      </c>
      <c r="C20" s="171"/>
      <c r="D20" s="171"/>
      <c r="E20" s="192"/>
    </row>
    <row r="21" spans="1:5" s="176" customFormat="1" ht="21.75" customHeight="1">
      <c r="A21" s="186"/>
      <c r="B21" s="162" t="s">
        <v>30</v>
      </c>
      <c r="C21" s="171"/>
      <c r="D21" s="171"/>
      <c r="E21" s="192"/>
    </row>
    <row r="22" spans="1:5" s="176" customFormat="1" ht="21.75" customHeight="1">
      <c r="A22" s="186"/>
      <c r="B22" s="162" t="s">
        <v>31</v>
      </c>
      <c r="C22" s="171"/>
      <c r="D22" s="171"/>
      <c r="E22" s="192"/>
    </row>
    <row r="23" spans="1:5" s="176" customFormat="1" ht="21.75" customHeight="1">
      <c r="A23" s="186">
        <v>2</v>
      </c>
      <c r="B23" s="162" t="s">
        <v>32</v>
      </c>
      <c r="C23" s="197">
        <f>SUM(C24:C27)</f>
        <v>15110</v>
      </c>
      <c r="D23" s="171">
        <f>SUM(D24:D27)</f>
        <v>15581</v>
      </c>
      <c r="E23" s="188">
        <f>(D23/C23-1)*100</f>
        <v>3.1171409662475114</v>
      </c>
    </row>
    <row r="24" spans="1:5" s="176" customFormat="1" ht="21.75" customHeight="1">
      <c r="A24" s="186"/>
      <c r="B24" s="162" t="s">
        <v>33</v>
      </c>
      <c r="C24" s="197">
        <v>12000</v>
      </c>
      <c r="D24" s="171">
        <v>12000</v>
      </c>
      <c r="E24" s="188"/>
    </row>
    <row r="25" spans="1:5" s="176" customFormat="1" ht="21.75" customHeight="1">
      <c r="A25" s="186"/>
      <c r="B25" s="162" t="s">
        <v>34</v>
      </c>
      <c r="C25" s="197">
        <v>2529</v>
      </c>
      <c r="D25" s="171">
        <v>3000</v>
      </c>
      <c r="E25" s="188">
        <f>(D25/C25-1)*100</f>
        <v>18.62396204033214</v>
      </c>
    </row>
    <row r="26" spans="1:5" s="176" customFormat="1" ht="21.75" customHeight="1">
      <c r="A26" s="186"/>
      <c r="B26" s="162" t="s">
        <v>35</v>
      </c>
      <c r="C26" s="197"/>
      <c r="D26" s="171"/>
      <c r="E26" s="188"/>
    </row>
    <row r="27" spans="1:5" s="176" customFormat="1" ht="21.75" customHeight="1">
      <c r="A27" s="186"/>
      <c r="B27" s="162" t="s">
        <v>36</v>
      </c>
      <c r="C27" s="197">
        <v>581</v>
      </c>
      <c r="D27" s="171">
        <v>581</v>
      </c>
      <c r="E27" s="188"/>
    </row>
    <row r="28" spans="1:5" s="176" customFormat="1" ht="21.75" customHeight="1">
      <c r="A28" s="186">
        <v>3</v>
      </c>
      <c r="B28" s="162" t="s">
        <v>37</v>
      </c>
      <c r="C28" s="197">
        <v>9825</v>
      </c>
      <c r="D28" s="171">
        <v>8500</v>
      </c>
      <c r="E28" s="188">
        <f>(D28/C28-1)*100</f>
        <v>-13.486005089058528</v>
      </c>
    </row>
    <row r="29" spans="1:5" s="176" customFormat="1" ht="21.75" customHeight="1">
      <c r="A29" s="186">
        <v>4</v>
      </c>
      <c r="B29" s="162" t="s">
        <v>38</v>
      </c>
      <c r="C29" s="197">
        <v>709</v>
      </c>
      <c r="D29" s="171">
        <v>1537</v>
      </c>
      <c r="E29" s="188">
        <f>(D29/C29-1)*100</f>
        <v>116.78420310296191</v>
      </c>
    </row>
    <row r="30" spans="1:5" s="176" customFormat="1" ht="21.75" customHeight="1">
      <c r="A30" s="186">
        <v>5</v>
      </c>
      <c r="B30" s="162" t="s">
        <v>39</v>
      </c>
      <c r="C30" s="197"/>
      <c r="D30" s="171">
        <v>1500</v>
      </c>
      <c r="E30" s="188"/>
    </row>
    <row r="31" spans="1:5" s="176" customFormat="1" ht="21.75" customHeight="1">
      <c r="A31" s="186">
        <v>6</v>
      </c>
      <c r="B31" s="190" t="s">
        <v>207</v>
      </c>
      <c r="C31" s="197"/>
      <c r="D31" s="171"/>
      <c r="E31" s="192"/>
    </row>
    <row r="32" spans="1:5" s="176" customFormat="1" ht="21.75" customHeight="1">
      <c r="A32" s="186">
        <v>7</v>
      </c>
      <c r="B32" s="162" t="s">
        <v>41</v>
      </c>
      <c r="C32" s="197">
        <v>315.04</v>
      </c>
      <c r="D32" s="171"/>
      <c r="E32" s="192"/>
    </row>
    <row r="33" spans="1:5" ht="21.75" customHeight="1" thickBot="1">
      <c r="A33" s="198"/>
      <c r="B33" s="199" t="s">
        <v>42</v>
      </c>
      <c r="C33" s="200">
        <f>C18+C19</f>
        <v>65974.04000000001</v>
      </c>
      <c r="D33" s="201">
        <f>D18+D19</f>
        <v>67843</v>
      </c>
      <c r="E33" s="202">
        <f>(D33/C33-1)*100</f>
        <v>2.8328718386807727</v>
      </c>
    </row>
    <row r="34" spans="1:5" ht="17.25" customHeight="1">
      <c r="A34" s="203"/>
      <c r="B34" s="203"/>
      <c r="C34" s="204"/>
      <c r="D34" s="204"/>
      <c r="E34" s="205"/>
    </row>
    <row r="35" spans="1:5" ht="17.25" customHeight="1">
      <c r="A35" s="203"/>
      <c r="B35" s="203"/>
      <c r="C35" s="205"/>
      <c r="D35" s="205"/>
      <c r="E35" s="205"/>
    </row>
    <row r="36" ht="17.25" customHeight="1">
      <c r="D36" s="206"/>
    </row>
  </sheetData>
  <sheetProtection/>
  <mergeCells count="1">
    <mergeCell ref="A1:E1"/>
  </mergeCells>
  <printOptions horizontalCentered="1"/>
  <pageMargins left="0.3541666666666667" right="0.3541666666666667" top="0.39305555555555555" bottom="0.19652777777777777" header="0.5118055555555555" footer="0.5118055555555555"/>
  <pageSetup errors="NA" firstPageNumber="1" useFirstPageNumber="1" horizontalDpi="600" verticalDpi="600" orientation="portrait" paperSize="9" r:id="rId1"/>
  <headerFooter alignWithMargins="0">
    <oddFooter xml:space="preserve">&amp;C&amp;10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38"/>
    </sheetView>
  </sheetViews>
  <sheetFormatPr defaultColWidth="0.6171875" defaultRowHeight="13.5"/>
  <cols>
    <col min="1" max="1" width="6.625" style="151" customWidth="1"/>
    <col min="2" max="2" width="35.125" style="152" customWidth="1"/>
    <col min="3" max="3" width="18.625" style="151" customWidth="1"/>
    <col min="4" max="4" width="18.25390625" style="151" customWidth="1"/>
    <col min="5" max="5" width="12.875" style="151" customWidth="1"/>
    <col min="6" max="6" width="8.50390625" style="153" customWidth="1"/>
    <col min="7" max="193" width="8.00390625" style="153" customWidth="1"/>
    <col min="194" max="16384" width="0.6171875" style="153" customWidth="1"/>
  </cols>
  <sheetData>
    <row r="1" spans="1:5" ht="24" customHeight="1">
      <c r="A1" s="302" t="s">
        <v>208</v>
      </c>
      <c r="B1" s="302"/>
      <c r="C1" s="302"/>
      <c r="D1" s="302"/>
      <c r="E1" s="302"/>
    </row>
    <row r="2" spans="1:5" s="149" customFormat="1" ht="16.5" customHeight="1">
      <c r="A2" s="154" t="s">
        <v>209</v>
      </c>
      <c r="B2" s="155" t="s">
        <v>45</v>
      </c>
      <c r="C2" s="156"/>
      <c r="D2" s="156"/>
      <c r="E2" s="157" t="s">
        <v>2</v>
      </c>
    </row>
    <row r="3" spans="1:5" s="149" customFormat="1" ht="29.25" customHeight="1">
      <c r="A3" s="158" t="s">
        <v>3</v>
      </c>
      <c r="B3" s="159" t="s">
        <v>46</v>
      </c>
      <c r="C3" s="159" t="s">
        <v>205</v>
      </c>
      <c r="D3" s="159" t="s">
        <v>206</v>
      </c>
      <c r="E3" s="160" t="s">
        <v>9</v>
      </c>
    </row>
    <row r="4" spans="1:5" s="149" customFormat="1" ht="18.75" customHeight="1">
      <c r="A4" s="161" t="s">
        <v>10</v>
      </c>
      <c r="B4" s="162" t="s">
        <v>48</v>
      </c>
      <c r="C4" s="163">
        <v>5296</v>
      </c>
      <c r="D4" s="164">
        <v>6736.75</v>
      </c>
      <c r="E4" s="165">
        <f>(D4-C4)/C4*100</f>
        <v>27.204493957703928</v>
      </c>
    </row>
    <row r="5" spans="1:5" s="149" customFormat="1" ht="18.75" customHeight="1">
      <c r="A5" s="161" t="s">
        <v>18</v>
      </c>
      <c r="B5" s="166" t="s">
        <v>49</v>
      </c>
      <c r="C5" s="163">
        <v>70</v>
      </c>
      <c r="D5" s="164">
        <v>69.5</v>
      </c>
      <c r="E5" s="165"/>
    </row>
    <row r="6" spans="1:5" s="149" customFormat="1" ht="18.75" customHeight="1">
      <c r="A6" s="161" t="s">
        <v>27</v>
      </c>
      <c r="B6" s="166" t="s">
        <v>50</v>
      </c>
      <c r="C6" s="163">
        <v>1201</v>
      </c>
      <c r="D6" s="164">
        <v>1981.54</v>
      </c>
      <c r="E6" s="165">
        <f>(D6-C6)/C6*100</f>
        <v>64.99084096586178</v>
      </c>
    </row>
    <row r="7" spans="1:5" s="150" customFormat="1" ht="18.75" customHeight="1">
      <c r="A7" s="161" t="s">
        <v>51</v>
      </c>
      <c r="B7" s="166" t="s">
        <v>52</v>
      </c>
      <c r="C7" s="163">
        <v>1614</v>
      </c>
      <c r="D7" s="164">
        <v>884.3399999999999</v>
      </c>
      <c r="E7" s="165">
        <f>(D7-C7)/C7*100</f>
        <v>-45.20817843866172</v>
      </c>
    </row>
    <row r="8" spans="1:5" s="150" customFormat="1" ht="18.75" customHeight="1">
      <c r="A8" s="161" t="s">
        <v>53</v>
      </c>
      <c r="B8" s="166" t="s">
        <v>54</v>
      </c>
      <c r="C8" s="163"/>
      <c r="D8" s="164">
        <v>1.3</v>
      </c>
      <c r="E8" s="165"/>
    </row>
    <row r="9" spans="1:5" s="150" customFormat="1" ht="18.75" customHeight="1">
      <c r="A9" s="161" t="s">
        <v>55</v>
      </c>
      <c r="B9" s="166" t="s">
        <v>210</v>
      </c>
      <c r="C9" s="163">
        <v>58</v>
      </c>
      <c r="D9" s="164">
        <v>15</v>
      </c>
      <c r="E9" s="165">
        <f>(D9-C9)/C9*100</f>
        <v>-74.13793103448276</v>
      </c>
    </row>
    <row r="10" spans="1:5" s="149" customFormat="1" ht="18.75" customHeight="1">
      <c r="A10" s="161" t="s">
        <v>57</v>
      </c>
      <c r="B10" s="166" t="s">
        <v>58</v>
      </c>
      <c r="C10" s="163">
        <v>2178</v>
      </c>
      <c r="D10" s="164">
        <v>3228.79</v>
      </c>
      <c r="E10" s="165">
        <f>(D10-C10)/C10*100</f>
        <v>48.245638200183656</v>
      </c>
    </row>
    <row r="11" spans="1:5" s="150" customFormat="1" ht="18.75" customHeight="1">
      <c r="A11" s="161" t="s">
        <v>59</v>
      </c>
      <c r="B11" s="166" t="s">
        <v>60</v>
      </c>
      <c r="C11" s="163">
        <v>348</v>
      </c>
      <c r="D11" s="164">
        <v>876.98</v>
      </c>
      <c r="E11" s="165">
        <f>(D11-C11)/C11*100</f>
        <v>152.0057471264368</v>
      </c>
    </row>
    <row r="12" spans="1:5" s="150" customFormat="1" ht="18.75" customHeight="1">
      <c r="A12" s="161" t="s">
        <v>61</v>
      </c>
      <c r="B12" s="166" t="s">
        <v>62</v>
      </c>
      <c r="C12" s="163">
        <v>3</v>
      </c>
      <c r="D12" s="164"/>
      <c r="E12" s="165"/>
    </row>
    <row r="13" spans="1:5" s="149" customFormat="1" ht="18.75" customHeight="1">
      <c r="A13" s="161" t="s">
        <v>63</v>
      </c>
      <c r="B13" s="166" t="s">
        <v>64</v>
      </c>
      <c r="C13" s="163">
        <v>9460</v>
      </c>
      <c r="D13" s="164">
        <v>8726.42</v>
      </c>
      <c r="E13" s="165">
        <f>(D13-C13)/C13*100</f>
        <v>-7.754545454545454</v>
      </c>
    </row>
    <row r="14" spans="1:5" s="149" customFormat="1" ht="18.75" customHeight="1">
      <c r="A14" s="161" t="s">
        <v>65</v>
      </c>
      <c r="B14" s="166" t="s">
        <v>66</v>
      </c>
      <c r="C14" s="163">
        <v>228</v>
      </c>
      <c r="D14" s="164"/>
      <c r="E14" s="165"/>
    </row>
    <row r="15" spans="1:5" s="149" customFormat="1" ht="18.75" customHeight="1">
      <c r="A15" s="161" t="s">
        <v>67</v>
      </c>
      <c r="B15" s="166" t="s">
        <v>68</v>
      </c>
      <c r="C15" s="163"/>
      <c r="D15" s="164"/>
      <c r="E15" s="165"/>
    </row>
    <row r="16" spans="1:5" s="149" customFormat="1" ht="18.75" customHeight="1">
      <c r="A16" s="161" t="s">
        <v>69</v>
      </c>
      <c r="B16" s="166" t="s">
        <v>70</v>
      </c>
      <c r="C16" s="163"/>
      <c r="D16" s="164"/>
      <c r="E16" s="165"/>
    </row>
    <row r="17" spans="1:5" s="149" customFormat="1" ht="18.75" customHeight="1">
      <c r="A17" s="161" t="s">
        <v>71</v>
      </c>
      <c r="B17" s="166" t="s">
        <v>72</v>
      </c>
      <c r="C17" s="163"/>
      <c r="D17" s="164"/>
      <c r="E17" s="165"/>
    </row>
    <row r="18" spans="1:5" s="149" customFormat="1" ht="18.75" customHeight="1">
      <c r="A18" s="161" t="s">
        <v>73</v>
      </c>
      <c r="B18" s="166" t="s">
        <v>74</v>
      </c>
      <c r="C18" s="163"/>
      <c r="D18" s="164"/>
      <c r="E18" s="165"/>
    </row>
    <row r="19" spans="1:5" s="149" customFormat="1" ht="18.75" customHeight="1">
      <c r="A19" s="161" t="s">
        <v>75</v>
      </c>
      <c r="B19" s="166" t="s">
        <v>76</v>
      </c>
      <c r="C19" s="163"/>
      <c r="D19" s="164"/>
      <c r="E19" s="165"/>
    </row>
    <row r="20" spans="1:5" s="149" customFormat="1" ht="18.75" customHeight="1">
      <c r="A20" s="161" t="s">
        <v>77</v>
      </c>
      <c r="B20" s="166" t="s">
        <v>78</v>
      </c>
      <c r="C20" s="163"/>
      <c r="D20" s="164"/>
      <c r="E20" s="165"/>
    </row>
    <row r="21" spans="1:5" s="149" customFormat="1" ht="18.75" customHeight="1">
      <c r="A21" s="161" t="s">
        <v>79</v>
      </c>
      <c r="B21" s="166" t="s">
        <v>80</v>
      </c>
      <c r="C21" s="163">
        <v>1476</v>
      </c>
      <c r="D21" s="164">
        <v>547.53</v>
      </c>
      <c r="E21" s="165">
        <f>(D21-C21)/C21*100</f>
        <v>-62.90447154471545</v>
      </c>
    </row>
    <row r="22" spans="1:5" s="149" customFormat="1" ht="18.75" customHeight="1">
      <c r="A22" s="161" t="s">
        <v>81</v>
      </c>
      <c r="B22" s="166" t="s">
        <v>82</v>
      </c>
      <c r="C22" s="163"/>
      <c r="D22" s="164"/>
      <c r="E22" s="165"/>
    </row>
    <row r="23" spans="1:5" s="149" customFormat="1" ht="18.75" customHeight="1">
      <c r="A23" s="161" t="s">
        <v>83</v>
      </c>
      <c r="B23" s="166" t="s">
        <v>84</v>
      </c>
      <c r="C23" s="163">
        <v>27</v>
      </c>
      <c r="D23" s="164"/>
      <c r="E23" s="165"/>
    </row>
    <row r="24" spans="1:5" s="149" customFormat="1" ht="18.75" customHeight="1">
      <c r="A24" s="161" t="s">
        <v>85</v>
      </c>
      <c r="B24" s="166" t="s">
        <v>86</v>
      </c>
      <c r="C24" s="167"/>
      <c r="D24" s="164"/>
      <c r="E24" s="165"/>
    </row>
    <row r="25" spans="1:5" s="149" customFormat="1" ht="18.75" customHeight="1">
      <c r="A25" s="161" t="s">
        <v>87</v>
      </c>
      <c r="B25" s="166" t="s">
        <v>88</v>
      </c>
      <c r="C25" s="163"/>
      <c r="D25" s="164"/>
      <c r="E25" s="165"/>
    </row>
    <row r="26" spans="1:5" s="149" customFormat="1" ht="18.75" customHeight="1">
      <c r="A26" s="315" t="s">
        <v>89</v>
      </c>
      <c r="B26" s="316"/>
      <c r="C26" s="168">
        <f>SUM(C4:C25)</f>
        <v>21959</v>
      </c>
      <c r="D26" s="169">
        <f>SUM(D4:D25)</f>
        <v>23068.15</v>
      </c>
      <c r="E26" s="170">
        <f>(D26-C26)/C26*100</f>
        <v>5.051004144086714</v>
      </c>
    </row>
    <row r="27" spans="1:5" s="149" customFormat="1" ht="18.75" customHeight="1">
      <c r="A27" s="161" t="s">
        <v>90</v>
      </c>
      <c r="B27" s="166" t="s">
        <v>91</v>
      </c>
      <c r="C27" s="163"/>
      <c r="D27" s="163">
        <v>300</v>
      </c>
      <c r="E27" s="165"/>
    </row>
    <row r="28" spans="1:5" s="149" customFormat="1" ht="18.75" customHeight="1">
      <c r="A28" s="161" t="s">
        <v>92</v>
      </c>
      <c r="B28" s="162" t="s">
        <v>93</v>
      </c>
      <c r="C28" s="171">
        <f>C29+C35</f>
        <v>44015</v>
      </c>
      <c r="D28" s="163">
        <f>D29+D35</f>
        <v>44475</v>
      </c>
      <c r="E28" s="165">
        <f>(D28-C28)/C28*100</f>
        <v>1.0450982619561513</v>
      </c>
    </row>
    <row r="29" spans="1:5" s="149" customFormat="1" ht="18.75" customHeight="1">
      <c r="A29" s="161">
        <v>1</v>
      </c>
      <c r="B29" s="162" t="s">
        <v>94</v>
      </c>
      <c r="C29" s="172">
        <f>SUM(C30:C34)</f>
        <v>44015</v>
      </c>
      <c r="D29" s="163">
        <f>SUM(D30:D34)</f>
        <v>44475</v>
      </c>
      <c r="E29" s="165">
        <f>(D29-C29)/C29*100</f>
        <v>1.0450982619561513</v>
      </c>
    </row>
    <row r="30" spans="1:5" s="149" customFormat="1" ht="18.75" customHeight="1" hidden="1">
      <c r="A30" s="161"/>
      <c r="B30" s="162" t="s">
        <v>95</v>
      </c>
      <c r="C30" s="172"/>
      <c r="D30" s="163"/>
      <c r="E30" s="165"/>
    </row>
    <row r="31" spans="1:5" s="149" customFormat="1" ht="18.75" customHeight="1">
      <c r="A31" s="161"/>
      <c r="B31" s="162" t="s">
        <v>96</v>
      </c>
      <c r="C31" s="172">
        <f>'2021年街道一般公共预算收入'!C18</f>
        <v>40015</v>
      </c>
      <c r="D31" s="163">
        <f>'2021年街道一般公共预算收入'!D18</f>
        <v>40725</v>
      </c>
      <c r="E31" s="165">
        <f>(D31-C31)/C31*100</f>
        <v>1.7743346245158065</v>
      </c>
    </row>
    <row r="32" spans="1:5" s="149" customFormat="1" ht="18.75" customHeight="1" hidden="1">
      <c r="A32" s="161"/>
      <c r="B32" s="162" t="s">
        <v>97</v>
      </c>
      <c r="C32" s="172"/>
      <c r="D32" s="163"/>
      <c r="E32" s="165"/>
    </row>
    <row r="33" spans="1:5" s="149" customFormat="1" ht="18.75" customHeight="1" hidden="1">
      <c r="A33" s="161"/>
      <c r="B33" s="162" t="s">
        <v>98</v>
      </c>
      <c r="C33" s="172"/>
      <c r="D33" s="171"/>
      <c r="E33" s="165"/>
    </row>
    <row r="34" spans="1:5" s="149" customFormat="1" ht="18.75" customHeight="1">
      <c r="A34" s="161"/>
      <c r="B34" s="162" t="s">
        <v>99</v>
      </c>
      <c r="C34" s="172">
        <v>4000</v>
      </c>
      <c r="D34" s="163">
        <v>3750</v>
      </c>
      <c r="E34" s="165"/>
    </row>
    <row r="35" spans="1:5" s="149" customFormat="1" ht="18.75" customHeight="1">
      <c r="A35" s="161">
        <v>2</v>
      </c>
      <c r="B35" s="162" t="s">
        <v>100</v>
      </c>
      <c r="C35" s="172"/>
      <c r="D35" s="171"/>
      <c r="E35" s="165"/>
    </row>
    <row r="36" spans="1:5" s="149" customFormat="1" ht="18.75" customHeight="1">
      <c r="A36" s="161"/>
      <c r="B36" s="162" t="s">
        <v>101</v>
      </c>
      <c r="C36" s="172"/>
      <c r="D36" s="171"/>
      <c r="E36" s="165"/>
    </row>
    <row r="37" spans="1:5" s="149" customFormat="1" ht="18.75" customHeight="1">
      <c r="A37" s="161"/>
      <c r="B37" s="162" t="s">
        <v>102</v>
      </c>
      <c r="C37" s="172"/>
      <c r="D37" s="171"/>
      <c r="E37" s="165"/>
    </row>
    <row r="38" spans="1:5" s="149" customFormat="1" ht="18.75" customHeight="1">
      <c r="A38" s="317" t="s">
        <v>103</v>
      </c>
      <c r="B38" s="318"/>
      <c r="C38" s="173">
        <f>C26++C27+C28</f>
        <v>65974</v>
      </c>
      <c r="D38" s="173">
        <f>D26++D27+D28</f>
        <v>67843.15</v>
      </c>
      <c r="E38" s="174">
        <f>(D38-C38)/C38*100</f>
        <v>2.83316154848879</v>
      </c>
    </row>
    <row r="39" spans="1:5" ht="14.25">
      <c r="A39" s="319"/>
      <c r="B39" s="319"/>
      <c r="C39" s="319"/>
      <c r="D39" s="319"/>
      <c r="E39" s="319"/>
    </row>
  </sheetData>
  <sheetProtection/>
  <mergeCells count="4">
    <mergeCell ref="A1:E1"/>
    <mergeCell ref="A26:B26"/>
    <mergeCell ref="A38:B38"/>
    <mergeCell ref="A39:E39"/>
  </mergeCells>
  <printOptions horizontalCentered="1"/>
  <pageMargins left="0.3541666666666667" right="0.3541666666666667" top="0.7868055555555555" bottom="0.39305555555555555" header="0.5118055555555555" footer="0.5118055555555555"/>
  <pageSetup errors="NA" firstPageNumber="1" useFirstPageNumber="1" horizontalDpi="600" verticalDpi="600" orientation="portrait" paperSize="9" r:id="rId1"/>
  <headerFooter alignWithMargins="0">
    <oddFooter xml:space="preserve">&amp;C&amp;10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workbookViewId="0" topLeftCell="A1">
      <selection activeCell="N15" sqref="N15"/>
    </sheetView>
  </sheetViews>
  <sheetFormatPr defaultColWidth="8.25390625" defaultRowHeight="13.5"/>
  <cols>
    <col min="1" max="1" width="40.625" style="101" customWidth="1"/>
    <col min="2" max="4" width="10.625" style="102" customWidth="1"/>
    <col min="5" max="5" width="40.625" style="101" customWidth="1"/>
    <col min="6" max="8" width="10.625" style="102" customWidth="1"/>
    <col min="9" max="32" width="9.00390625" style="101" customWidth="1"/>
    <col min="33" max="224" width="8.25390625" style="101" customWidth="1"/>
    <col min="225" max="253" width="9.00390625" style="101" customWidth="1"/>
    <col min="254" max="254" width="0.74609375" style="101" customWidth="1"/>
    <col min="255" max="255" width="30.125" style="101" customWidth="1"/>
    <col min="256" max="16384" width="8.25390625" style="101" customWidth="1"/>
  </cols>
  <sheetData>
    <row r="1" spans="1:8" ht="27" customHeight="1">
      <c r="A1" s="303" t="s">
        <v>211</v>
      </c>
      <c r="B1" s="303"/>
      <c r="C1" s="303"/>
      <c r="D1" s="303"/>
      <c r="E1" s="303"/>
      <c r="F1" s="303"/>
      <c r="G1" s="303"/>
      <c r="H1" s="303"/>
    </row>
    <row r="2" spans="1:8" ht="16.5" customHeight="1">
      <c r="A2" s="103" t="s">
        <v>212</v>
      </c>
      <c r="F2" s="104"/>
      <c r="G2" s="104"/>
      <c r="H2" s="105" t="s">
        <v>2</v>
      </c>
    </row>
    <row r="3" spans="1:8" ht="19.5" customHeight="1">
      <c r="A3" s="304" t="s">
        <v>106</v>
      </c>
      <c r="B3" s="306"/>
      <c r="C3" s="306"/>
      <c r="D3" s="306"/>
      <c r="E3" s="306" t="s">
        <v>107</v>
      </c>
      <c r="F3" s="306"/>
      <c r="G3" s="306"/>
      <c r="H3" s="307"/>
    </row>
    <row r="4" spans="1:8" s="99" customFormat="1" ht="28.5" customHeight="1">
      <c r="A4" s="106" t="s">
        <v>108</v>
      </c>
      <c r="B4" s="77" t="s">
        <v>213</v>
      </c>
      <c r="C4" s="77" t="s">
        <v>214</v>
      </c>
      <c r="D4" s="77" t="s">
        <v>215</v>
      </c>
      <c r="E4" s="77" t="s">
        <v>108</v>
      </c>
      <c r="F4" s="77" t="s">
        <v>213</v>
      </c>
      <c r="G4" s="77" t="s">
        <v>214</v>
      </c>
      <c r="H4" s="79" t="s">
        <v>215</v>
      </c>
    </row>
    <row r="5" spans="1:9" ht="18.75" customHeight="1">
      <c r="A5" s="107" t="s">
        <v>112</v>
      </c>
      <c r="B5" s="108"/>
      <c r="C5" s="108"/>
      <c r="D5" s="108"/>
      <c r="E5" s="109" t="s">
        <v>113</v>
      </c>
      <c r="F5" s="110"/>
      <c r="G5" s="111"/>
      <c r="H5" s="112"/>
      <c r="I5" s="147"/>
    </row>
    <row r="6" spans="1:9" ht="18.75" customHeight="1">
      <c r="A6" s="107" t="s">
        <v>114</v>
      </c>
      <c r="B6" s="108"/>
      <c r="C6" s="108"/>
      <c r="D6" s="108"/>
      <c r="E6" s="109" t="s">
        <v>115</v>
      </c>
      <c r="F6" s="110"/>
      <c r="G6" s="113"/>
      <c r="H6" s="112"/>
      <c r="I6" s="147"/>
    </row>
    <row r="7" spans="1:9" ht="18.75" customHeight="1">
      <c r="A7" s="107" t="s">
        <v>116</v>
      </c>
      <c r="B7" s="108"/>
      <c r="C7" s="108"/>
      <c r="D7" s="114"/>
      <c r="E7" s="109" t="s">
        <v>117</v>
      </c>
      <c r="F7" s="110"/>
      <c r="G7" s="115"/>
      <c r="H7" s="112"/>
      <c r="I7" s="147"/>
    </row>
    <row r="8" spans="1:9" ht="18.75" customHeight="1">
      <c r="A8" s="107" t="s">
        <v>118</v>
      </c>
      <c r="B8" s="108"/>
      <c r="C8" s="108"/>
      <c r="D8" s="114"/>
      <c r="E8" s="116" t="s">
        <v>119</v>
      </c>
      <c r="F8" s="111"/>
      <c r="G8" s="115"/>
      <c r="H8" s="112"/>
      <c r="I8" s="147"/>
    </row>
    <row r="9" spans="1:9" ht="18.75" customHeight="1">
      <c r="A9" s="107" t="s">
        <v>120</v>
      </c>
      <c r="B9" s="108"/>
      <c r="C9" s="108"/>
      <c r="D9" s="114"/>
      <c r="E9" s="117" t="s">
        <v>121</v>
      </c>
      <c r="F9" s="113"/>
      <c r="G9" s="113"/>
      <c r="H9" s="112"/>
      <c r="I9" s="147"/>
    </row>
    <row r="10" spans="1:9" ht="18.75" customHeight="1">
      <c r="A10" s="118" t="s">
        <v>122</v>
      </c>
      <c r="B10" s="108"/>
      <c r="C10" s="108"/>
      <c r="D10" s="114"/>
      <c r="E10" s="119" t="s">
        <v>123</v>
      </c>
      <c r="F10" s="115"/>
      <c r="G10" s="115"/>
      <c r="H10" s="112"/>
      <c r="I10" s="147"/>
    </row>
    <row r="11" spans="1:9" ht="18.75" customHeight="1">
      <c r="A11" s="107" t="s">
        <v>124</v>
      </c>
      <c r="B11" s="108"/>
      <c r="C11" s="108"/>
      <c r="D11" s="114"/>
      <c r="E11" s="119" t="s">
        <v>125</v>
      </c>
      <c r="F11" s="115"/>
      <c r="G11" s="113"/>
      <c r="H11" s="112"/>
      <c r="I11" s="147"/>
    </row>
    <row r="12" spans="1:9" ht="18.75" customHeight="1">
      <c r="A12" s="107" t="s">
        <v>126</v>
      </c>
      <c r="B12" s="108"/>
      <c r="C12" s="108"/>
      <c r="D12" s="114"/>
      <c r="E12" s="116" t="s">
        <v>127</v>
      </c>
      <c r="F12" s="113"/>
      <c r="G12" s="113"/>
      <c r="H12" s="112"/>
      <c r="I12" s="147"/>
    </row>
    <row r="13" spans="1:9" ht="18.75" customHeight="1">
      <c r="A13" s="107" t="s">
        <v>128</v>
      </c>
      <c r="B13" s="108"/>
      <c r="C13" s="108"/>
      <c r="D13" s="114"/>
      <c r="E13" s="119" t="s">
        <v>129</v>
      </c>
      <c r="F13" s="115"/>
      <c r="G13" s="113"/>
      <c r="H13" s="112"/>
      <c r="I13" s="147"/>
    </row>
    <row r="14" spans="1:9" ht="18.75" customHeight="1">
      <c r="A14" s="107" t="s">
        <v>130</v>
      </c>
      <c r="B14" s="108"/>
      <c r="C14" s="108"/>
      <c r="D14" s="114"/>
      <c r="E14" s="116" t="s">
        <v>131</v>
      </c>
      <c r="F14" s="113">
        <v>78</v>
      </c>
      <c r="G14" s="120">
        <v>80</v>
      </c>
      <c r="H14" s="112">
        <f>(G14-F14)/F14*100</f>
        <v>2.564102564102564</v>
      </c>
      <c r="I14" s="147"/>
    </row>
    <row r="15" spans="1:9" ht="18.75" customHeight="1">
      <c r="A15" s="121" t="s">
        <v>132</v>
      </c>
      <c r="B15" s="108"/>
      <c r="C15" s="108"/>
      <c r="D15" s="114"/>
      <c r="E15" s="122" t="s">
        <v>133</v>
      </c>
      <c r="F15" s="113">
        <v>78</v>
      </c>
      <c r="G15" s="120">
        <v>80</v>
      </c>
      <c r="H15" s="112">
        <f>(G15-F15)/F15*100</f>
        <v>2.564102564102564</v>
      </c>
      <c r="I15" s="147"/>
    </row>
    <row r="16" spans="1:9" ht="18.75" customHeight="1">
      <c r="A16" s="107" t="s">
        <v>134</v>
      </c>
      <c r="B16" s="108"/>
      <c r="C16" s="108"/>
      <c r="D16" s="114"/>
      <c r="E16" s="119" t="s">
        <v>135</v>
      </c>
      <c r="F16" s="113"/>
      <c r="G16" s="120"/>
      <c r="H16" s="112"/>
      <c r="I16" s="147"/>
    </row>
    <row r="17" spans="1:9" ht="18.75" customHeight="1">
      <c r="A17" s="107" t="s">
        <v>136</v>
      </c>
      <c r="B17" s="108"/>
      <c r="C17" s="108"/>
      <c r="D17" s="114"/>
      <c r="E17" s="119" t="s">
        <v>137</v>
      </c>
      <c r="F17" s="113"/>
      <c r="G17" s="120"/>
      <c r="H17" s="112"/>
      <c r="I17" s="147"/>
    </row>
    <row r="18" spans="1:9" ht="18.75" customHeight="1">
      <c r="A18" s="107" t="s">
        <v>138</v>
      </c>
      <c r="B18" s="108"/>
      <c r="C18" s="108"/>
      <c r="D18" s="114"/>
      <c r="E18" s="119" t="s">
        <v>139</v>
      </c>
      <c r="F18" s="113"/>
      <c r="G18" s="120"/>
      <c r="H18" s="112"/>
      <c r="I18" s="147"/>
    </row>
    <row r="19" spans="1:9" ht="18.75" customHeight="1">
      <c r="A19" s="107" t="s">
        <v>140</v>
      </c>
      <c r="B19" s="108"/>
      <c r="C19" s="108"/>
      <c r="D19" s="114"/>
      <c r="E19" s="119" t="s">
        <v>141</v>
      </c>
      <c r="F19" s="113"/>
      <c r="G19" s="120"/>
      <c r="H19" s="112"/>
      <c r="I19" s="147"/>
    </row>
    <row r="20" spans="1:9" ht="18.75" customHeight="1">
      <c r="A20" s="107" t="s">
        <v>142</v>
      </c>
      <c r="B20" s="108"/>
      <c r="C20" s="108"/>
      <c r="D20" s="114"/>
      <c r="E20" s="119" t="s">
        <v>143</v>
      </c>
      <c r="F20" s="113"/>
      <c r="G20" s="120"/>
      <c r="H20" s="112"/>
      <c r="I20" s="147"/>
    </row>
    <row r="21" spans="1:9" ht="18.75" customHeight="1">
      <c r="A21" s="107" t="s">
        <v>144</v>
      </c>
      <c r="B21" s="108"/>
      <c r="C21" s="123"/>
      <c r="D21" s="114"/>
      <c r="E21" s="124" t="s">
        <v>145</v>
      </c>
      <c r="F21" s="113"/>
      <c r="G21" s="120"/>
      <c r="H21" s="112"/>
      <c r="I21" s="147"/>
    </row>
    <row r="22" spans="1:9" ht="18.75" customHeight="1">
      <c r="A22" s="107" t="s">
        <v>146</v>
      </c>
      <c r="B22" s="108"/>
      <c r="C22" s="108"/>
      <c r="D22" s="114"/>
      <c r="E22" s="124" t="s">
        <v>147</v>
      </c>
      <c r="F22" s="113">
        <v>78</v>
      </c>
      <c r="G22" s="120">
        <v>80</v>
      </c>
      <c r="H22" s="112">
        <f>(G22-F22)/F22*100</f>
        <v>2.564102564102564</v>
      </c>
      <c r="I22" s="147"/>
    </row>
    <row r="23" spans="1:9" ht="18.75" customHeight="1">
      <c r="A23" s="107"/>
      <c r="B23" s="108"/>
      <c r="C23" s="108"/>
      <c r="D23" s="114"/>
      <c r="E23" s="124" t="s">
        <v>148</v>
      </c>
      <c r="F23" s="113"/>
      <c r="G23" s="120"/>
      <c r="H23" s="125"/>
      <c r="I23" s="147"/>
    </row>
    <row r="24" spans="1:9" ht="18.75" customHeight="1">
      <c r="A24" s="107"/>
      <c r="B24" s="108"/>
      <c r="C24" s="108"/>
      <c r="D24" s="114"/>
      <c r="E24" s="117" t="s">
        <v>149</v>
      </c>
      <c r="F24" s="113"/>
      <c r="G24" s="120"/>
      <c r="H24" s="125"/>
      <c r="I24" s="147"/>
    </row>
    <row r="25" spans="1:9" ht="18.75" customHeight="1">
      <c r="A25" s="126"/>
      <c r="B25" s="108"/>
      <c r="C25" s="108"/>
      <c r="D25" s="114"/>
      <c r="E25" s="116" t="s">
        <v>150</v>
      </c>
      <c r="F25" s="113"/>
      <c r="G25" s="113"/>
      <c r="H25" s="125"/>
      <c r="I25" s="147"/>
    </row>
    <row r="26" spans="1:9" ht="18.75" customHeight="1">
      <c r="A26" s="126"/>
      <c r="B26" s="108"/>
      <c r="C26" s="108"/>
      <c r="D26" s="114"/>
      <c r="E26" s="116" t="s">
        <v>151</v>
      </c>
      <c r="F26" s="113"/>
      <c r="G26" s="113"/>
      <c r="H26" s="125"/>
      <c r="I26" s="147"/>
    </row>
    <row r="27" spans="1:9" ht="18.75" customHeight="1">
      <c r="A27" s="126"/>
      <c r="B27" s="108"/>
      <c r="C27" s="108"/>
      <c r="D27" s="114"/>
      <c r="E27" s="127" t="s">
        <v>152</v>
      </c>
      <c r="F27" s="113"/>
      <c r="G27" s="113"/>
      <c r="H27" s="125"/>
      <c r="I27" s="147"/>
    </row>
    <row r="28" spans="1:9" ht="18.75" customHeight="1">
      <c r="A28" s="107"/>
      <c r="B28" s="108"/>
      <c r="C28" s="108"/>
      <c r="D28" s="114"/>
      <c r="E28" s="127" t="s">
        <v>153</v>
      </c>
      <c r="F28" s="113"/>
      <c r="G28" s="113"/>
      <c r="H28" s="125"/>
      <c r="I28" s="147"/>
    </row>
    <row r="29" spans="1:9" ht="18.75" customHeight="1">
      <c r="A29" s="107"/>
      <c r="B29" s="108"/>
      <c r="C29" s="108"/>
      <c r="D29" s="114"/>
      <c r="E29" s="117" t="s">
        <v>154</v>
      </c>
      <c r="F29" s="111"/>
      <c r="G29" s="113"/>
      <c r="H29" s="125"/>
      <c r="I29" s="147"/>
    </row>
    <row r="30" spans="1:9" ht="18.75" customHeight="1">
      <c r="A30" s="126"/>
      <c r="B30" s="108"/>
      <c r="C30" s="108"/>
      <c r="D30" s="114"/>
      <c r="E30" s="117" t="s">
        <v>155</v>
      </c>
      <c r="F30" s="113"/>
      <c r="G30" s="111"/>
      <c r="H30" s="125"/>
      <c r="I30" s="147"/>
    </row>
    <row r="31" spans="1:9" ht="18.75" customHeight="1">
      <c r="A31" s="107"/>
      <c r="B31" s="108"/>
      <c r="C31" s="108"/>
      <c r="D31" s="114"/>
      <c r="E31" s="116" t="s">
        <v>156</v>
      </c>
      <c r="F31" s="111"/>
      <c r="G31" s="113"/>
      <c r="H31" s="125"/>
      <c r="I31" s="147"/>
    </row>
    <row r="32" spans="1:10" s="100" customFormat="1" ht="18.75" customHeight="1">
      <c r="A32" s="126"/>
      <c r="B32" s="108"/>
      <c r="C32" s="108"/>
      <c r="D32" s="114"/>
      <c r="E32" s="128" t="s">
        <v>157</v>
      </c>
      <c r="F32" s="113"/>
      <c r="G32" s="111"/>
      <c r="H32" s="125"/>
      <c r="I32" s="147"/>
      <c r="J32" s="101"/>
    </row>
    <row r="33" spans="1:9" ht="18.75" customHeight="1">
      <c r="A33" s="107" t="s">
        <v>159</v>
      </c>
      <c r="B33" s="108"/>
      <c r="C33" s="108"/>
      <c r="D33" s="114"/>
      <c r="E33" s="116" t="s">
        <v>158</v>
      </c>
      <c r="F33" s="113">
        <v>91</v>
      </c>
      <c r="G33" s="113">
        <v>90</v>
      </c>
      <c r="H33" s="112">
        <f>(G33-F33)/F33*100</f>
        <v>-1.098901098901099</v>
      </c>
      <c r="I33" s="147"/>
    </row>
    <row r="34" spans="1:9" ht="18.75" customHeight="1">
      <c r="A34" s="107" t="s">
        <v>161</v>
      </c>
      <c r="B34" s="108"/>
      <c r="C34" s="108"/>
      <c r="D34" s="114"/>
      <c r="E34" s="128" t="s">
        <v>160</v>
      </c>
      <c r="F34" s="113"/>
      <c r="G34" s="113"/>
      <c r="H34" s="125"/>
      <c r="I34" s="147"/>
    </row>
    <row r="35" spans="1:9" ht="18.75" customHeight="1">
      <c r="A35" s="107"/>
      <c r="B35" s="108"/>
      <c r="C35" s="108"/>
      <c r="D35" s="114"/>
      <c r="E35" s="128" t="s">
        <v>162</v>
      </c>
      <c r="F35" s="111"/>
      <c r="G35" s="113"/>
      <c r="H35" s="125"/>
      <c r="I35" s="147"/>
    </row>
    <row r="36" spans="1:9" ht="18.75" customHeight="1">
      <c r="A36" s="107"/>
      <c r="B36" s="108"/>
      <c r="C36" s="108"/>
      <c r="D36" s="114"/>
      <c r="E36" s="128" t="s">
        <v>163</v>
      </c>
      <c r="F36" s="113">
        <v>91</v>
      </c>
      <c r="G36" s="113">
        <v>90</v>
      </c>
      <c r="H36" s="112">
        <f>(G36-F36)/F36*100</f>
        <v>-1.098901098901099</v>
      </c>
      <c r="I36" s="147"/>
    </row>
    <row r="37" spans="1:9" ht="18.75" customHeight="1">
      <c r="A37" s="107"/>
      <c r="B37" s="129"/>
      <c r="C37" s="129"/>
      <c r="D37" s="130"/>
      <c r="E37" s="128" t="s">
        <v>164</v>
      </c>
      <c r="F37" s="113"/>
      <c r="G37" s="111"/>
      <c r="H37" s="125"/>
      <c r="I37" s="147"/>
    </row>
    <row r="38" spans="1:9" ht="18.75" customHeight="1">
      <c r="A38" s="107"/>
      <c r="B38" s="129"/>
      <c r="C38" s="129"/>
      <c r="D38" s="130"/>
      <c r="E38" s="128" t="s">
        <v>165</v>
      </c>
      <c r="F38" s="113"/>
      <c r="G38" s="111"/>
      <c r="H38" s="125"/>
      <c r="I38" s="147"/>
    </row>
    <row r="39" spans="1:9" ht="18.75" customHeight="1">
      <c r="A39" s="107" t="s">
        <v>161</v>
      </c>
      <c r="B39" s="129"/>
      <c r="C39" s="129"/>
      <c r="D39" s="130"/>
      <c r="E39" s="128" t="s">
        <v>166</v>
      </c>
      <c r="F39" s="113"/>
      <c r="G39" s="113"/>
      <c r="H39" s="125"/>
      <c r="I39" s="147"/>
    </row>
    <row r="40" spans="1:9" ht="18.75" customHeight="1">
      <c r="A40" s="107"/>
      <c r="B40" s="129"/>
      <c r="C40" s="129"/>
      <c r="D40" s="130"/>
      <c r="E40" s="128" t="s">
        <v>167</v>
      </c>
      <c r="F40" s="113"/>
      <c r="G40" s="113"/>
      <c r="H40" s="125"/>
      <c r="I40" s="147"/>
    </row>
    <row r="41" spans="1:10" s="100" customFormat="1" ht="18.75" customHeight="1">
      <c r="A41" s="131" t="s">
        <v>168</v>
      </c>
      <c r="B41" s="132">
        <f>SUM(B5:B40)</f>
        <v>0</v>
      </c>
      <c r="C41" s="132">
        <f>SUM(C5:C40)</f>
        <v>0</v>
      </c>
      <c r="D41" s="133"/>
      <c r="E41" s="134" t="s">
        <v>169</v>
      </c>
      <c r="F41" s="135">
        <v>169</v>
      </c>
      <c r="G41" s="135">
        <v>170</v>
      </c>
      <c r="H41" s="136">
        <f>(G41-F41)/F41*100</f>
        <v>0.591715976331361</v>
      </c>
      <c r="J41" s="148"/>
    </row>
    <row r="42" spans="1:10" s="100" customFormat="1" ht="18.75" customHeight="1">
      <c r="A42" s="137" t="s">
        <v>28</v>
      </c>
      <c r="B42" s="132">
        <v>169</v>
      </c>
      <c r="C42" s="132">
        <v>170</v>
      </c>
      <c r="D42" s="138">
        <f>(C42-B42)/B42*100</f>
        <v>0.591715976331361</v>
      </c>
      <c r="E42" s="139" t="s">
        <v>93</v>
      </c>
      <c r="F42" s="135"/>
      <c r="G42" s="135"/>
      <c r="H42" s="125"/>
      <c r="J42" s="148"/>
    </row>
    <row r="43" spans="1:8" ht="18.75" customHeight="1">
      <c r="A43" s="126" t="s">
        <v>170</v>
      </c>
      <c r="B43" s="113">
        <v>169</v>
      </c>
      <c r="C43" s="113">
        <v>170</v>
      </c>
      <c r="D43" s="130">
        <f>(C43-B43)/B43*100</f>
        <v>0.591715976331361</v>
      </c>
      <c r="E43" s="116" t="s">
        <v>171</v>
      </c>
      <c r="F43" s="113"/>
      <c r="G43" s="113"/>
      <c r="H43" s="125"/>
    </row>
    <row r="44" spans="1:8" ht="18.75" customHeight="1">
      <c r="A44" s="126" t="s">
        <v>172</v>
      </c>
      <c r="B44" s="113">
        <v>169</v>
      </c>
      <c r="C44" s="113">
        <v>170</v>
      </c>
      <c r="D44" s="130">
        <f>(C44-B44)/B44*100</f>
        <v>0.591715976331361</v>
      </c>
      <c r="E44" s="116" t="s">
        <v>173</v>
      </c>
      <c r="F44" s="135"/>
      <c r="G44" s="135"/>
      <c r="H44" s="125"/>
    </row>
    <row r="45" spans="1:8" ht="18.75" customHeight="1">
      <c r="A45" s="126" t="s">
        <v>174</v>
      </c>
      <c r="B45" s="113"/>
      <c r="C45" s="113"/>
      <c r="D45" s="133"/>
      <c r="E45" s="116" t="s">
        <v>175</v>
      </c>
      <c r="F45" s="113"/>
      <c r="G45" s="113"/>
      <c r="H45" s="125"/>
    </row>
    <row r="46" spans="1:8" ht="18.75" customHeight="1">
      <c r="A46" s="126" t="s">
        <v>176</v>
      </c>
      <c r="B46" s="129"/>
      <c r="C46" s="129"/>
      <c r="D46" s="133"/>
      <c r="E46" s="116" t="s">
        <v>177</v>
      </c>
      <c r="F46" s="113"/>
      <c r="G46" s="135"/>
      <c r="H46" s="125"/>
    </row>
    <row r="47" spans="1:8" ht="19.5" customHeight="1">
      <c r="A47" s="126" t="s">
        <v>178</v>
      </c>
      <c r="B47" s="129"/>
      <c r="C47" s="129"/>
      <c r="D47" s="133"/>
      <c r="E47" s="116" t="s">
        <v>179</v>
      </c>
      <c r="F47" s="113"/>
      <c r="G47" s="113"/>
      <c r="H47" s="125"/>
    </row>
    <row r="48" spans="1:8" s="100" customFormat="1" ht="19.5" customHeight="1">
      <c r="A48" s="140" t="s">
        <v>42</v>
      </c>
      <c r="B48" s="141">
        <v>169</v>
      </c>
      <c r="C48" s="141">
        <v>170</v>
      </c>
      <c r="D48" s="142">
        <f>(C48-B48)/B48*100</f>
        <v>0.591715976331361</v>
      </c>
      <c r="E48" s="143" t="s">
        <v>103</v>
      </c>
      <c r="F48" s="144">
        <v>169</v>
      </c>
      <c r="G48" s="141">
        <v>170</v>
      </c>
      <c r="H48" s="145">
        <f>(G48-F48)/F48*100</f>
        <v>0.591715976331361</v>
      </c>
    </row>
    <row r="49" spans="1:8" ht="14.25">
      <c r="A49" s="320"/>
      <c r="B49" s="320"/>
      <c r="C49" s="320"/>
      <c r="D49" s="320"/>
      <c r="E49" s="320"/>
      <c r="F49" s="320"/>
      <c r="G49" s="320"/>
      <c r="H49" s="320"/>
    </row>
    <row r="50" spans="1:8" ht="14.25">
      <c r="A50" s="321"/>
      <c r="B50" s="321"/>
      <c r="C50" s="321"/>
      <c r="D50" s="321"/>
      <c r="E50" s="321"/>
      <c r="F50" s="321"/>
      <c r="G50" s="321"/>
      <c r="H50" s="321"/>
    </row>
    <row r="51" spans="2:7" ht="14.25">
      <c r="B51" s="146"/>
      <c r="C51" s="146"/>
      <c r="F51" s="146"/>
      <c r="G51" s="146"/>
    </row>
  </sheetData>
  <sheetProtection/>
  <mergeCells count="4">
    <mergeCell ref="A1:H1"/>
    <mergeCell ref="A3:D3"/>
    <mergeCell ref="E3:H3"/>
    <mergeCell ref="A49:H50"/>
  </mergeCells>
  <printOptions horizontalCentered="1"/>
  <pageMargins left="0.15694444444444444" right="0.15694444444444444" top="0.39305555555555555" bottom="0.5902777777777778" header="0.5118055555555555" footer="0.5118055555555555"/>
  <pageSetup errors="NA" firstPageNumber="1" useFirstPageNumber="1" fitToHeight="2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30" sqref="B30"/>
    </sheetView>
  </sheetViews>
  <sheetFormatPr defaultColWidth="9.00390625" defaultRowHeight="13.5"/>
  <cols>
    <col min="1" max="1" width="28.25390625" style="0" customWidth="1"/>
    <col min="2" max="2" width="9.875" style="6" customWidth="1"/>
    <col min="3" max="3" width="10.25390625" style="6" customWidth="1"/>
    <col min="4" max="4" width="9.00390625" style="6" customWidth="1"/>
    <col min="5" max="5" width="31.625" style="0" customWidth="1"/>
    <col min="6" max="6" width="10.375" style="6" customWidth="1"/>
    <col min="7" max="7" width="10.875" style="6" customWidth="1"/>
    <col min="8" max="8" width="9.00390625" style="6" customWidth="1"/>
  </cols>
  <sheetData>
    <row r="1" spans="1:8" ht="22.5">
      <c r="A1" s="308" t="s">
        <v>216</v>
      </c>
      <c r="B1" s="308"/>
      <c r="C1" s="308"/>
      <c r="D1" s="308"/>
      <c r="E1" s="308"/>
      <c r="F1" s="308"/>
      <c r="G1" s="308"/>
      <c r="H1" s="308"/>
    </row>
    <row r="2" spans="1:8" ht="13.5">
      <c r="A2" s="72" t="s">
        <v>217</v>
      </c>
      <c r="H2" s="73" t="s">
        <v>2</v>
      </c>
    </row>
    <row r="3" spans="1:8" ht="13.5">
      <c r="A3" s="322" t="s">
        <v>182</v>
      </c>
      <c r="B3" s="323"/>
      <c r="C3" s="323"/>
      <c r="D3" s="323"/>
      <c r="E3" s="323" t="s">
        <v>107</v>
      </c>
      <c r="F3" s="323"/>
      <c r="G3" s="323"/>
      <c r="H3" s="324"/>
    </row>
    <row r="4" spans="1:8" ht="24.75">
      <c r="A4" s="74" t="s">
        <v>4</v>
      </c>
      <c r="B4" s="75" t="s">
        <v>218</v>
      </c>
      <c r="C4" s="76" t="s">
        <v>206</v>
      </c>
      <c r="D4" s="77" t="s">
        <v>215</v>
      </c>
      <c r="E4" s="78" t="s">
        <v>184</v>
      </c>
      <c r="F4" s="75" t="s">
        <v>218</v>
      </c>
      <c r="G4" s="76" t="s">
        <v>206</v>
      </c>
      <c r="H4" s="79" t="s">
        <v>215</v>
      </c>
    </row>
    <row r="5" spans="1:8" s="70" customFormat="1" ht="20.25" customHeight="1">
      <c r="A5" s="80" t="s">
        <v>185</v>
      </c>
      <c r="B5" s="81"/>
      <c r="C5" s="81"/>
      <c r="D5" s="81"/>
      <c r="E5" s="82" t="s">
        <v>186</v>
      </c>
      <c r="F5" s="83"/>
      <c r="G5" s="83"/>
      <c r="H5" s="84"/>
    </row>
    <row r="6" spans="1:8" s="70" customFormat="1" ht="20.25" customHeight="1">
      <c r="A6" s="80" t="s">
        <v>187</v>
      </c>
      <c r="B6" s="81">
        <v>790</v>
      </c>
      <c r="C6" s="81">
        <v>360</v>
      </c>
      <c r="D6" s="85">
        <f>(C6-B6)/B6*100</f>
        <v>-54.43037974683544</v>
      </c>
      <c r="E6" s="82" t="s">
        <v>188</v>
      </c>
      <c r="F6" s="81"/>
      <c r="G6" s="81"/>
      <c r="H6" s="86"/>
    </row>
    <row r="7" spans="1:8" s="70" customFormat="1" ht="20.25" customHeight="1">
      <c r="A7" s="87"/>
      <c r="B7" s="81"/>
      <c r="C7" s="81"/>
      <c r="D7" s="85"/>
      <c r="E7" s="82" t="s">
        <v>189</v>
      </c>
      <c r="F7" s="81"/>
      <c r="G7" s="81"/>
      <c r="H7" s="86"/>
    </row>
    <row r="8" spans="1:8" s="70" customFormat="1" ht="20.25" customHeight="1">
      <c r="A8" s="87"/>
      <c r="B8" s="81"/>
      <c r="C8" s="81"/>
      <c r="D8" s="85"/>
      <c r="E8" s="82" t="s">
        <v>190</v>
      </c>
      <c r="F8" s="81"/>
      <c r="G8" s="81"/>
      <c r="H8" s="86"/>
    </row>
    <row r="9" spans="1:8" s="70" customFormat="1" ht="20.25" customHeight="1">
      <c r="A9" s="87"/>
      <c r="B9" s="81"/>
      <c r="C9" s="81"/>
      <c r="D9" s="85"/>
      <c r="E9" s="82" t="s">
        <v>191</v>
      </c>
      <c r="F9" s="81"/>
      <c r="G9" s="81"/>
      <c r="H9" s="86"/>
    </row>
    <row r="10" spans="1:8" s="70" customFormat="1" ht="20.25" customHeight="1">
      <c r="A10" s="87"/>
      <c r="B10" s="81"/>
      <c r="C10" s="81"/>
      <c r="D10" s="85"/>
      <c r="E10" s="82" t="s">
        <v>192</v>
      </c>
      <c r="F10" s="81"/>
      <c r="G10" s="81"/>
      <c r="H10" s="86"/>
    </row>
    <row r="11" spans="1:8" s="70" customFormat="1" ht="20.25" customHeight="1">
      <c r="A11" s="87"/>
      <c r="B11" s="81"/>
      <c r="C11" s="81"/>
      <c r="D11" s="85"/>
      <c r="E11" s="82" t="s">
        <v>193</v>
      </c>
      <c r="F11" s="81"/>
      <c r="G11" s="81"/>
      <c r="H11" s="86"/>
    </row>
    <row r="12" spans="1:8" s="70" customFormat="1" ht="20.25" customHeight="1">
      <c r="A12" s="87"/>
      <c r="B12" s="81"/>
      <c r="C12" s="81"/>
      <c r="D12" s="85"/>
      <c r="E12" s="82" t="s">
        <v>194</v>
      </c>
      <c r="F12" s="81"/>
      <c r="G12" s="81"/>
      <c r="H12" s="86"/>
    </row>
    <row r="13" spans="1:8" s="70" customFormat="1" ht="20.25" customHeight="1">
      <c r="A13" s="87"/>
      <c r="B13" s="81"/>
      <c r="C13" s="81"/>
      <c r="D13" s="85"/>
      <c r="E13" s="82" t="s">
        <v>195</v>
      </c>
      <c r="F13" s="81">
        <v>150</v>
      </c>
      <c r="G13" s="81">
        <v>300</v>
      </c>
      <c r="H13" s="88">
        <f>(G13-F13)/F13*100</f>
        <v>100</v>
      </c>
    </row>
    <row r="14" spans="1:8" s="70" customFormat="1" ht="20.25" customHeight="1">
      <c r="A14" s="87"/>
      <c r="B14" s="81"/>
      <c r="C14" s="81"/>
      <c r="D14" s="85"/>
      <c r="E14" s="82" t="s">
        <v>196</v>
      </c>
      <c r="F14" s="81"/>
      <c r="G14" s="81"/>
      <c r="H14" s="88"/>
    </row>
    <row r="15" spans="1:8" s="70" customFormat="1" ht="20.25" customHeight="1">
      <c r="A15" s="87"/>
      <c r="B15" s="81"/>
      <c r="C15" s="81"/>
      <c r="D15" s="85"/>
      <c r="E15" s="82" t="s">
        <v>197</v>
      </c>
      <c r="F15" s="81"/>
      <c r="G15" s="81"/>
      <c r="H15" s="88"/>
    </row>
    <row r="16" spans="1:8" s="71" customFormat="1" ht="20.25" customHeight="1">
      <c r="A16" s="89" t="s">
        <v>198</v>
      </c>
      <c r="B16" s="90">
        <v>790</v>
      </c>
      <c r="C16" s="90">
        <v>360</v>
      </c>
      <c r="D16" s="91">
        <f>(C16-B16)/B16*100</f>
        <v>-54.43037974683544</v>
      </c>
      <c r="E16" s="92" t="s">
        <v>199</v>
      </c>
      <c r="F16" s="90">
        <v>150</v>
      </c>
      <c r="G16" s="90">
        <v>300</v>
      </c>
      <c r="H16" s="93">
        <f>(G16-F16)/F16*100</f>
        <v>100</v>
      </c>
    </row>
    <row r="17" spans="1:8" s="71" customFormat="1" ht="20.25" customHeight="1">
      <c r="A17" s="80" t="s">
        <v>200</v>
      </c>
      <c r="B17" s="90"/>
      <c r="C17" s="90">
        <v>640</v>
      </c>
      <c r="D17" s="91"/>
      <c r="E17" s="82" t="s">
        <v>201</v>
      </c>
      <c r="F17" s="90"/>
      <c r="G17" s="90"/>
      <c r="H17" s="93"/>
    </row>
    <row r="18" spans="1:8" s="70" customFormat="1" ht="20.25" customHeight="1">
      <c r="A18" s="80"/>
      <c r="B18" s="81"/>
      <c r="C18" s="81"/>
      <c r="D18" s="85"/>
      <c r="E18" s="82" t="s">
        <v>202</v>
      </c>
      <c r="F18" s="81">
        <v>640</v>
      </c>
      <c r="G18" s="81">
        <v>700</v>
      </c>
      <c r="H18" s="88"/>
    </row>
    <row r="19" spans="1:8" s="71" customFormat="1" ht="20.25" customHeight="1">
      <c r="A19" s="94" t="s">
        <v>219</v>
      </c>
      <c r="B19" s="95">
        <v>790</v>
      </c>
      <c r="C19" s="95">
        <v>1000</v>
      </c>
      <c r="D19" s="96">
        <f>(C19-B19)/B19*100</f>
        <v>26.582278481012654</v>
      </c>
      <c r="E19" s="97" t="s">
        <v>219</v>
      </c>
      <c r="F19" s="95">
        <v>790</v>
      </c>
      <c r="G19" s="95">
        <v>1000</v>
      </c>
      <c r="H19" s="98">
        <f>(G19-F19)/F19*100</f>
        <v>26.582278481012654</v>
      </c>
    </row>
  </sheetData>
  <sheetProtection/>
  <mergeCells count="3">
    <mergeCell ref="A1:H1"/>
    <mergeCell ref="A3:D3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15" sqref="D15"/>
    </sheetView>
  </sheetViews>
  <sheetFormatPr defaultColWidth="9.00390625" defaultRowHeight="13.5"/>
  <cols>
    <col min="1" max="1" width="5.75390625" style="40" customWidth="1"/>
    <col min="2" max="2" width="33.50390625" style="41" customWidth="1"/>
    <col min="3" max="3" width="16.25390625" style="42" customWidth="1"/>
    <col min="4" max="4" width="85.00390625" style="43" customWidth="1"/>
    <col min="5" max="16384" width="9.00390625" style="41" customWidth="1"/>
  </cols>
  <sheetData>
    <row r="1" spans="1:4" ht="25.5" customHeight="1">
      <c r="A1" s="325" t="s">
        <v>220</v>
      </c>
      <c r="B1" s="325"/>
      <c r="C1" s="325"/>
      <c r="D1" s="325"/>
    </row>
    <row r="2" spans="1:4" ht="20.25" customHeight="1">
      <c r="A2" s="326" t="s">
        <v>221</v>
      </c>
      <c r="B2" s="326"/>
      <c r="C2" s="44"/>
      <c r="D2" s="45" t="s">
        <v>2</v>
      </c>
    </row>
    <row r="3" spans="1:4" ht="13.5" customHeight="1">
      <c r="A3" s="327" t="s">
        <v>3</v>
      </c>
      <c r="B3" s="329" t="s">
        <v>222</v>
      </c>
      <c r="C3" s="331" t="s">
        <v>223</v>
      </c>
      <c r="D3" s="333" t="s">
        <v>224</v>
      </c>
    </row>
    <row r="4" spans="1:4" ht="13.5">
      <c r="A4" s="328"/>
      <c r="B4" s="330"/>
      <c r="C4" s="332"/>
      <c r="D4" s="334"/>
    </row>
    <row r="5" spans="1:4" ht="24.75" customHeight="1">
      <c r="A5" s="46"/>
      <c r="B5" s="50" t="s">
        <v>219</v>
      </c>
      <c r="C5" s="48">
        <f>C6+C7+C11+C8+C17+C14+C19</f>
        <v>19498.36</v>
      </c>
      <c r="D5" s="49"/>
    </row>
    <row r="6" spans="1:4" ht="22.5" customHeight="1">
      <c r="A6" s="46">
        <v>1</v>
      </c>
      <c r="B6" s="47" t="s">
        <v>225</v>
      </c>
      <c r="C6" s="48">
        <v>6766</v>
      </c>
      <c r="D6" s="51" t="s">
        <v>226</v>
      </c>
    </row>
    <row r="7" spans="1:4" ht="22.5" customHeight="1">
      <c r="A7" s="52">
        <v>2</v>
      </c>
      <c r="B7" s="53" t="s">
        <v>227</v>
      </c>
      <c r="C7" s="48">
        <v>330</v>
      </c>
      <c r="D7" s="54" t="s">
        <v>228</v>
      </c>
    </row>
    <row r="8" spans="1:4" ht="22.5" customHeight="1">
      <c r="A8" s="46">
        <v>3</v>
      </c>
      <c r="B8" s="47" t="s">
        <v>229</v>
      </c>
      <c r="C8" s="48">
        <f>SUM(C9:C10)</f>
        <v>965.94</v>
      </c>
      <c r="D8" s="54"/>
    </row>
    <row r="9" spans="1:4" s="38" customFormat="1" ht="64.5" customHeight="1">
      <c r="A9" s="46"/>
      <c r="B9" s="55" t="s">
        <v>230</v>
      </c>
      <c r="C9" s="56">
        <v>751</v>
      </c>
      <c r="D9" s="51" t="s">
        <v>231</v>
      </c>
    </row>
    <row r="10" spans="1:4" s="38" customFormat="1" ht="40.5" customHeight="1">
      <c r="A10" s="46"/>
      <c r="B10" s="55" t="s">
        <v>232</v>
      </c>
      <c r="C10" s="56">
        <v>214.94</v>
      </c>
      <c r="D10" s="51" t="s">
        <v>233</v>
      </c>
    </row>
    <row r="11" spans="1:4" ht="22.5" customHeight="1">
      <c r="A11" s="46">
        <v>4</v>
      </c>
      <c r="B11" s="47" t="s">
        <v>234</v>
      </c>
      <c r="C11" s="48">
        <f>SUM(C12:C13)</f>
        <v>2350</v>
      </c>
      <c r="D11" s="49"/>
    </row>
    <row r="12" spans="1:4" ht="18.75" customHeight="1">
      <c r="A12" s="57"/>
      <c r="B12" s="58" t="s">
        <v>235</v>
      </c>
      <c r="C12" s="56">
        <v>1000</v>
      </c>
      <c r="D12" s="59" t="s">
        <v>236</v>
      </c>
    </row>
    <row r="13" spans="1:4" ht="33.75" customHeight="1">
      <c r="A13" s="46"/>
      <c r="B13" s="58" t="s">
        <v>237</v>
      </c>
      <c r="C13" s="56">
        <v>1350</v>
      </c>
      <c r="D13" s="59" t="s">
        <v>238</v>
      </c>
    </row>
    <row r="14" spans="1:4" s="39" customFormat="1" ht="18.75" customHeight="1">
      <c r="A14" s="60">
        <v>5</v>
      </c>
      <c r="B14" s="47" t="s">
        <v>239</v>
      </c>
      <c r="C14" s="48">
        <f>SUM(C15:C16)</f>
        <v>5259</v>
      </c>
      <c r="D14" s="61"/>
    </row>
    <row r="15" spans="1:4" ht="13.5">
      <c r="A15" s="46"/>
      <c r="B15" s="55" t="s">
        <v>240</v>
      </c>
      <c r="C15" s="56">
        <v>1459</v>
      </c>
      <c r="D15" s="51" t="s">
        <v>241</v>
      </c>
    </row>
    <row r="16" spans="1:4" ht="13.5">
      <c r="A16" s="46"/>
      <c r="B16" s="55" t="s">
        <v>242</v>
      </c>
      <c r="C16" s="56">
        <v>3800</v>
      </c>
      <c r="D16" s="51" t="s">
        <v>243</v>
      </c>
    </row>
    <row r="17" spans="1:4" ht="13.5">
      <c r="A17" s="46">
        <v>6</v>
      </c>
      <c r="B17" s="47" t="s">
        <v>244</v>
      </c>
      <c r="C17" s="48">
        <v>350</v>
      </c>
      <c r="D17" s="59"/>
    </row>
    <row r="18" spans="1:4" ht="18.75" customHeight="1">
      <c r="A18" s="46"/>
      <c r="B18" s="62" t="s">
        <v>245</v>
      </c>
      <c r="C18" s="56">
        <v>350</v>
      </c>
      <c r="D18" s="59" t="s">
        <v>246</v>
      </c>
    </row>
    <row r="19" spans="1:4" ht="13.5">
      <c r="A19" s="46">
        <v>7</v>
      </c>
      <c r="B19" s="47" t="s">
        <v>247</v>
      </c>
      <c r="C19" s="48">
        <f>SUM(C20:C31)</f>
        <v>3477.42</v>
      </c>
      <c r="D19" s="59"/>
    </row>
    <row r="20" spans="1:4" ht="13.5">
      <c r="A20" s="52"/>
      <c r="B20" s="55" t="s">
        <v>248</v>
      </c>
      <c r="C20" s="56">
        <v>366</v>
      </c>
      <c r="D20" s="59" t="s">
        <v>249</v>
      </c>
    </row>
    <row r="21" spans="1:4" ht="59.25" customHeight="1">
      <c r="A21" s="52"/>
      <c r="B21" s="63" t="s">
        <v>250</v>
      </c>
      <c r="C21" s="56">
        <v>135</v>
      </c>
      <c r="D21" s="61" t="s">
        <v>251</v>
      </c>
    </row>
    <row r="22" spans="1:4" ht="20.25" customHeight="1">
      <c r="A22" s="52"/>
      <c r="B22" s="63" t="s">
        <v>252</v>
      </c>
      <c r="C22" s="56">
        <v>283</v>
      </c>
      <c r="D22" s="61" t="s">
        <v>253</v>
      </c>
    </row>
    <row r="23" spans="1:4" ht="20.25" customHeight="1">
      <c r="A23" s="52"/>
      <c r="B23" s="63" t="s">
        <v>254</v>
      </c>
      <c r="C23" s="56">
        <v>113</v>
      </c>
      <c r="D23" s="64" t="s">
        <v>255</v>
      </c>
    </row>
    <row r="24" spans="1:4" ht="20.25" customHeight="1">
      <c r="A24" s="52"/>
      <c r="B24" s="65" t="s">
        <v>256</v>
      </c>
      <c r="C24" s="56">
        <v>271.2</v>
      </c>
      <c r="D24" s="61" t="s">
        <v>257</v>
      </c>
    </row>
    <row r="25" spans="1:4" ht="30.75" customHeight="1">
      <c r="A25" s="52"/>
      <c r="B25" s="65" t="s">
        <v>258</v>
      </c>
      <c r="C25" s="56">
        <v>238.22</v>
      </c>
      <c r="D25" s="61" t="s">
        <v>259</v>
      </c>
    </row>
    <row r="26" spans="1:4" ht="20.25" customHeight="1">
      <c r="A26" s="52"/>
      <c r="B26" s="55" t="s">
        <v>260</v>
      </c>
      <c r="C26" s="56">
        <v>100</v>
      </c>
      <c r="D26" s="51" t="s">
        <v>261</v>
      </c>
    </row>
    <row r="27" spans="1:4" ht="20.25" customHeight="1">
      <c r="A27" s="52"/>
      <c r="B27" s="55" t="s">
        <v>262</v>
      </c>
      <c r="C27" s="56">
        <v>200</v>
      </c>
      <c r="D27" s="51" t="s">
        <v>263</v>
      </c>
    </row>
    <row r="28" spans="1:4" ht="20.25" customHeight="1">
      <c r="A28" s="52"/>
      <c r="B28" s="65" t="s">
        <v>264</v>
      </c>
      <c r="C28" s="56">
        <v>1281</v>
      </c>
      <c r="D28" s="61" t="s">
        <v>265</v>
      </c>
    </row>
    <row r="29" spans="1:4" ht="20.25" customHeight="1">
      <c r="A29" s="52"/>
      <c r="B29" s="65" t="s">
        <v>266</v>
      </c>
      <c r="C29" s="56">
        <v>150</v>
      </c>
      <c r="D29" s="61" t="s">
        <v>267</v>
      </c>
    </row>
    <row r="30" spans="1:4" ht="20.25" customHeight="1">
      <c r="A30" s="46"/>
      <c r="B30" s="55" t="s">
        <v>268</v>
      </c>
      <c r="C30" s="56">
        <v>200</v>
      </c>
      <c r="D30" s="51" t="s">
        <v>269</v>
      </c>
    </row>
    <row r="31" spans="1:4" ht="20.25" customHeight="1">
      <c r="A31" s="66"/>
      <c r="B31" s="67" t="s">
        <v>270</v>
      </c>
      <c r="C31" s="68">
        <v>140</v>
      </c>
      <c r="D31" s="69" t="s">
        <v>271</v>
      </c>
    </row>
    <row r="32" ht="18.75" customHeight="1"/>
  </sheetData>
  <sheetProtection/>
  <mergeCells count="6">
    <mergeCell ref="A1:D1"/>
    <mergeCell ref="A2:B2"/>
    <mergeCell ref="A3:A4"/>
    <mergeCell ref="B3:B4"/>
    <mergeCell ref="C3:C4"/>
    <mergeCell ref="D3:D4"/>
  </mergeCells>
  <printOptions horizontalCentered="1"/>
  <pageMargins left="0.35433070866141736" right="0.35433070866141736" top="0.3937007874015748" bottom="0.7086614173228347" header="0.5118110236220472" footer="0.5118110236220472"/>
  <pageSetup errors="NA" firstPageNumber="1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严萍萍</cp:lastModifiedBy>
  <cp:lastPrinted>2021-08-11T03:07:37Z</cp:lastPrinted>
  <dcterms:created xsi:type="dcterms:W3CDTF">2006-09-13T11:21:51Z</dcterms:created>
  <dcterms:modified xsi:type="dcterms:W3CDTF">2022-04-13T07:07:37Z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